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1.01 - SO 01.01 - Výh..." sheetId="2" r:id="rId2"/>
    <sheet name="SO 01.02 - SO 01.02 - Výh..." sheetId="3" r:id="rId3"/>
    <sheet name="SO 01.03 - SO 01.03 - 5. SK" sheetId="4" r:id="rId4"/>
    <sheet name="SO 01.04 - SO 01.04 - 7. SK" sheetId="5" r:id="rId5"/>
    <sheet name="SO 02.01 - SO 02.01 - Výh..." sheetId="6" r:id="rId6"/>
    <sheet name="SO 02.02 - SO 02.02 - Výh..." sheetId="7" r:id="rId7"/>
    <sheet name="SO 02.03 - SO 02.03 - 4. SK" sheetId="8" r:id="rId8"/>
    <sheet name="SO 02.04 - SO 02.04 - 6. SK" sheetId="9" r:id="rId9"/>
    <sheet name="SO 03 - Broušení výhybek" sheetId="10" r:id="rId10"/>
    <sheet name="SO 04 - Strojní úprava GP..." sheetId="11" r:id="rId11"/>
    <sheet name="SO 05 - Kácení a výřez kř..." sheetId="12" r:id="rId12"/>
    <sheet name="2 - Materiál dodávaný obj..." sheetId="13" r:id="rId13"/>
    <sheet name="3 - VRN" sheetId="14" r:id="rId14"/>
    <sheet name="Pokyny pro vyplnění" sheetId="15" r:id="rId15"/>
  </sheets>
  <definedNames>
    <definedName name="_xlnm.Print_Area" localSheetId="0">'Rekapitulace stavby'!$D$4:$AO$36,'Rekapitulace stavby'!$C$42:$AQ$71</definedName>
    <definedName name="_xlnm.Print_Titles" localSheetId="0">'Rekapitulace stavby'!$52:$52</definedName>
    <definedName name="_xlnm._FilterDatabase" localSheetId="1" hidden="1">'SO 01.01 - SO 01.01 - Výh...'!$C$92:$K$142</definedName>
    <definedName name="_xlnm.Print_Area" localSheetId="1">'SO 01.01 - SO 01.01 - Výh...'!$C$4:$J$43,'SO 01.01 - SO 01.01 - Výh...'!$C$49:$J$70,'SO 01.01 - SO 01.01 - Výh...'!$C$76:$K$142</definedName>
    <definedName name="_xlnm.Print_Titles" localSheetId="1">'SO 01.01 - SO 01.01 - Výh...'!$92:$92</definedName>
    <definedName name="_xlnm._FilterDatabase" localSheetId="2" hidden="1">'SO 01.02 - SO 01.02 - Výh...'!$C$92:$K$155</definedName>
    <definedName name="_xlnm.Print_Area" localSheetId="2">'SO 01.02 - SO 01.02 - Výh...'!$C$4:$J$43,'SO 01.02 - SO 01.02 - Výh...'!$C$49:$J$70,'SO 01.02 - SO 01.02 - Výh...'!$C$76:$K$155</definedName>
    <definedName name="_xlnm.Print_Titles" localSheetId="2">'SO 01.02 - SO 01.02 - Výh...'!$92:$92</definedName>
    <definedName name="_xlnm._FilterDatabase" localSheetId="3" hidden="1">'SO 01.03 - SO 01.03 - 5. SK'!$C$92:$K$122</definedName>
    <definedName name="_xlnm.Print_Area" localSheetId="3">'SO 01.03 - SO 01.03 - 5. SK'!$C$4:$J$43,'SO 01.03 - SO 01.03 - 5. SK'!$C$49:$J$70,'SO 01.03 - SO 01.03 - 5. SK'!$C$76:$K$122</definedName>
    <definedName name="_xlnm.Print_Titles" localSheetId="3">'SO 01.03 - SO 01.03 - 5. SK'!$92:$92</definedName>
    <definedName name="_xlnm._FilterDatabase" localSheetId="4" hidden="1">'SO 01.04 - SO 01.04 - 7. SK'!$C$92:$K$122</definedName>
    <definedName name="_xlnm.Print_Area" localSheetId="4">'SO 01.04 - SO 01.04 - 7. SK'!$C$4:$J$43,'SO 01.04 - SO 01.04 - 7. SK'!$C$49:$J$70,'SO 01.04 - SO 01.04 - 7. SK'!$C$76:$K$122</definedName>
    <definedName name="_xlnm.Print_Titles" localSheetId="4">'SO 01.04 - SO 01.04 - 7. SK'!$92:$92</definedName>
    <definedName name="_xlnm._FilterDatabase" localSheetId="5" hidden="1">'SO 02.01 - SO 02.01 - Výh...'!$C$92:$K$154</definedName>
    <definedName name="_xlnm.Print_Area" localSheetId="5">'SO 02.01 - SO 02.01 - Výh...'!$C$4:$J$43,'SO 02.01 - SO 02.01 - Výh...'!$C$49:$J$70,'SO 02.01 - SO 02.01 - Výh...'!$C$76:$K$154</definedName>
    <definedName name="_xlnm.Print_Titles" localSheetId="5">'SO 02.01 - SO 02.01 - Výh...'!$92:$92</definedName>
    <definedName name="_xlnm._FilterDatabase" localSheetId="6" hidden="1">'SO 02.02 - SO 02.02 - Výh...'!$C$92:$K$144</definedName>
    <definedName name="_xlnm.Print_Area" localSheetId="6">'SO 02.02 - SO 02.02 - Výh...'!$C$4:$J$43,'SO 02.02 - SO 02.02 - Výh...'!$C$49:$J$70,'SO 02.02 - SO 02.02 - Výh...'!$C$76:$K$144</definedName>
    <definedName name="_xlnm.Print_Titles" localSheetId="6">'SO 02.02 - SO 02.02 - Výh...'!$92:$92</definedName>
    <definedName name="_xlnm._FilterDatabase" localSheetId="7" hidden="1">'SO 02.03 - SO 02.03 - 4. SK'!$C$92:$K$105</definedName>
    <definedName name="_xlnm.Print_Area" localSheetId="7">'SO 02.03 - SO 02.03 - 4. SK'!$C$4:$J$43,'SO 02.03 - SO 02.03 - 4. SK'!$C$49:$J$70,'SO 02.03 - SO 02.03 - 4. SK'!$C$76:$K$105</definedName>
    <definedName name="_xlnm.Print_Titles" localSheetId="7">'SO 02.03 - SO 02.03 - 4. SK'!$92:$92</definedName>
    <definedName name="_xlnm._FilterDatabase" localSheetId="8" hidden="1">'SO 02.04 - SO 02.04 - 6. SK'!$C$92:$K$122</definedName>
    <definedName name="_xlnm.Print_Area" localSheetId="8">'SO 02.04 - SO 02.04 - 6. SK'!$C$4:$J$43,'SO 02.04 - SO 02.04 - 6. SK'!$C$49:$J$70,'SO 02.04 - SO 02.04 - 6. SK'!$C$76:$K$122</definedName>
    <definedName name="_xlnm.Print_Titles" localSheetId="8">'SO 02.04 - SO 02.04 - 6. SK'!$92:$92</definedName>
    <definedName name="_xlnm._FilterDatabase" localSheetId="9" hidden="1">'SO 03 - Broušení výhybek'!$C$86:$K$101</definedName>
    <definedName name="_xlnm.Print_Area" localSheetId="9">'SO 03 - Broušení výhybek'!$C$4:$J$41,'SO 03 - Broušení výhybek'!$C$47:$J$66,'SO 03 - Broušení výhybek'!$C$72:$K$101</definedName>
    <definedName name="_xlnm.Print_Titles" localSheetId="9">'SO 03 - Broušení výhybek'!$86:$86</definedName>
    <definedName name="_xlnm._FilterDatabase" localSheetId="10" hidden="1">'SO 04 - Strojní úprava GP...'!$C$86:$K$134</definedName>
    <definedName name="_xlnm.Print_Area" localSheetId="10">'SO 04 - Strojní úprava GP...'!$C$4:$J$41,'SO 04 - Strojní úprava GP...'!$C$47:$J$66,'SO 04 - Strojní úprava GP...'!$C$72:$K$134</definedName>
    <definedName name="_xlnm.Print_Titles" localSheetId="10">'SO 04 - Strojní úprava GP...'!$86:$86</definedName>
    <definedName name="_xlnm._FilterDatabase" localSheetId="11" hidden="1">'SO 05 - Kácení a výřez kř...'!$C$86:$K$103</definedName>
    <definedName name="_xlnm.Print_Area" localSheetId="11">'SO 05 - Kácení a výřez kř...'!$C$4:$J$41,'SO 05 - Kácení a výřez kř...'!$C$47:$J$66,'SO 05 - Kácení a výřez kř...'!$C$72:$K$103</definedName>
    <definedName name="_xlnm.Print_Titles" localSheetId="11">'SO 05 - Kácení a výřez kř...'!$86:$86</definedName>
    <definedName name="_xlnm._FilterDatabase" localSheetId="12" hidden="1">'2 - Materiál dodávaný obj...'!$C$78:$K$111</definedName>
    <definedName name="_xlnm.Print_Area" localSheetId="12">'2 - Materiál dodávaný obj...'!$C$4:$J$39,'2 - Materiál dodávaný obj...'!$C$45:$J$60,'2 - Materiál dodávaný obj...'!$C$66:$K$111</definedName>
    <definedName name="_xlnm.Print_Titles" localSheetId="12">'2 - Materiál dodávaný obj...'!$78:$78</definedName>
    <definedName name="_xlnm._FilterDatabase" localSheetId="13" hidden="1">'3 - VRN'!$C$79:$K$92</definedName>
    <definedName name="_xlnm.Print_Area" localSheetId="13">'3 - VRN'!$C$4:$J$39,'3 - VRN'!$C$45:$J$61,'3 - VRN'!$C$67:$K$92</definedName>
    <definedName name="_xlnm.Print_Titles" localSheetId="13">'3 - VRN'!$79:$79</definedName>
    <definedName name="_xlnm.Print_Area" localSheetId="14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14" r="J37"/>
  <c r="J36"/>
  <c i="1" r="AY70"/>
  <c i="14" r="J35"/>
  <c i="1" r="AX70"/>
  <c i="14"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BH86"/>
  <c r="BG86"/>
  <c r="BF86"/>
  <c r="T86"/>
  <c r="R86"/>
  <c r="P86"/>
  <c r="BK86"/>
  <c r="J86"/>
  <c r="BE86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F37"/>
  <c i="1" r="BD70"/>
  <c i="14" r="BH82"/>
  <c r="F36"/>
  <c i="1" r="BC70"/>
  <c i="14" r="BG82"/>
  <c r="F35"/>
  <c i="1" r="BB70"/>
  <c i="14" r="BF82"/>
  <c r="J34"/>
  <c i="1" r="AW70"/>
  <c i="14" r="F34"/>
  <c i="1" r="BA70"/>
  <c i="14" r="T82"/>
  <c r="T81"/>
  <c r="T80"/>
  <c r="R82"/>
  <c r="R81"/>
  <c r="R80"/>
  <c r="P82"/>
  <c r="P81"/>
  <c r="P80"/>
  <c i="1" r="AU70"/>
  <c i="14" r="BK82"/>
  <c r="BK81"/>
  <c r="J81"/>
  <c r="BK80"/>
  <c r="J80"/>
  <c r="J59"/>
  <c r="J30"/>
  <c i="1" r="AG70"/>
  <c i="14" r="J82"/>
  <c r="BE82"/>
  <c r="J33"/>
  <c i="1" r="AV70"/>
  <c i="14" r="F33"/>
  <c i="1" r="AZ70"/>
  <c i="14" r="J60"/>
  <c r="F76"/>
  <c r="F74"/>
  <c r="E72"/>
  <c r="F54"/>
  <c r="F52"/>
  <c r="E50"/>
  <c r="J39"/>
  <c r="J24"/>
  <c r="E24"/>
  <c r="J77"/>
  <c r="J55"/>
  <c r="J23"/>
  <c r="J21"/>
  <c r="E21"/>
  <c r="J76"/>
  <c r="J54"/>
  <c r="J20"/>
  <c r="J18"/>
  <c r="E18"/>
  <c r="F77"/>
  <c r="F55"/>
  <c r="J17"/>
  <c r="J12"/>
  <c r="J74"/>
  <c r="J52"/>
  <c r="E7"/>
  <c r="E70"/>
  <c r="E48"/>
  <c i="13" r="J37"/>
  <c r="J36"/>
  <c i="1" r="AY69"/>
  <c i="13" r="J35"/>
  <c i="1" r="AX69"/>
  <c i="13"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3"/>
  <c r="BH93"/>
  <c r="BG93"/>
  <c r="BF93"/>
  <c r="T93"/>
  <c r="R93"/>
  <c r="P93"/>
  <c r="BK93"/>
  <c r="J93"/>
  <c r="BE93"/>
  <c r="BI87"/>
  <c r="BH87"/>
  <c r="BG87"/>
  <c r="BF87"/>
  <c r="T87"/>
  <c r="R87"/>
  <c r="P87"/>
  <c r="BK87"/>
  <c r="J87"/>
  <c r="BE87"/>
  <c r="BI85"/>
  <c r="BH85"/>
  <c r="BG85"/>
  <c r="BF85"/>
  <c r="T85"/>
  <c r="R85"/>
  <c r="P85"/>
  <c r="BK85"/>
  <c r="J85"/>
  <c r="BE85"/>
  <c r="BI81"/>
  <c r="BH81"/>
  <c r="BG81"/>
  <c r="BF81"/>
  <c r="T81"/>
  <c r="R81"/>
  <c r="P81"/>
  <c r="BK81"/>
  <c r="J81"/>
  <c r="BE81"/>
  <c r="BI80"/>
  <c r="F37"/>
  <c i="1" r="BD69"/>
  <c i="13" r="BH80"/>
  <c r="F36"/>
  <c i="1" r="BC69"/>
  <c i="13" r="BG80"/>
  <c r="F35"/>
  <c i="1" r="BB69"/>
  <c i="13" r="BF80"/>
  <c r="J34"/>
  <c i="1" r="AW69"/>
  <c i="13" r="F34"/>
  <c i="1" r="BA69"/>
  <c i="13" r="T80"/>
  <c r="T79"/>
  <c r="R80"/>
  <c r="R79"/>
  <c r="P80"/>
  <c r="P79"/>
  <c i="1" r="AU69"/>
  <c i="13" r="BK80"/>
  <c r="BK79"/>
  <c r="J79"/>
  <c r="J59"/>
  <c r="J30"/>
  <c i="1" r="AG69"/>
  <c i="13" r="J80"/>
  <c r="BE80"/>
  <c r="J33"/>
  <c i="1" r="AV69"/>
  <c i="13" r="F33"/>
  <c i="1" r="AZ69"/>
  <c i="13" r="F75"/>
  <c r="F73"/>
  <c r="E71"/>
  <c r="F54"/>
  <c r="F52"/>
  <c r="E50"/>
  <c r="J39"/>
  <c r="J24"/>
  <c r="E24"/>
  <c r="J76"/>
  <c r="J55"/>
  <c r="J23"/>
  <c r="J21"/>
  <c r="E21"/>
  <c r="J75"/>
  <c r="J54"/>
  <c r="J20"/>
  <c r="J18"/>
  <c r="E18"/>
  <c r="F76"/>
  <c r="F55"/>
  <c r="J17"/>
  <c r="J12"/>
  <c r="J73"/>
  <c r="J52"/>
  <c r="E7"/>
  <c r="E69"/>
  <c r="E48"/>
  <c i="12" r="J39"/>
  <c r="J38"/>
  <c i="1" r="AY68"/>
  <c i="12" r="J37"/>
  <c i="1" r="AX68"/>
  <c i="12"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0"/>
  <c r="F39"/>
  <c i="1" r="BD68"/>
  <c i="12" r="BH90"/>
  <c r="F38"/>
  <c i="1" r="BC68"/>
  <c i="12" r="BG90"/>
  <c r="F37"/>
  <c i="1" r="BB68"/>
  <c i="12" r="BF90"/>
  <c r="J36"/>
  <c i="1" r="AW68"/>
  <c i="12" r="F36"/>
  <c i="1" r="BA68"/>
  <c i="12" r="T90"/>
  <c r="T89"/>
  <c r="T88"/>
  <c r="T87"/>
  <c r="R90"/>
  <c r="R89"/>
  <c r="R88"/>
  <c r="R87"/>
  <c r="P90"/>
  <c r="P89"/>
  <c r="P88"/>
  <c r="P87"/>
  <c i="1" r="AU68"/>
  <c i="12" r="BK90"/>
  <c r="BK89"/>
  <c r="J89"/>
  <c r="BK88"/>
  <c r="J88"/>
  <c r="BK87"/>
  <c r="J87"/>
  <c r="J63"/>
  <c r="J32"/>
  <c i="1" r="AG68"/>
  <c i="12" r="J90"/>
  <c r="BE90"/>
  <c r="J35"/>
  <c i="1" r="AV68"/>
  <c i="12" r="F35"/>
  <c i="1" r="AZ68"/>
  <c i="12" r="J65"/>
  <c r="J64"/>
  <c r="F83"/>
  <c r="F81"/>
  <c r="E79"/>
  <c r="F58"/>
  <c r="F56"/>
  <c r="E54"/>
  <c r="J41"/>
  <c r="J26"/>
  <c r="E26"/>
  <c r="J84"/>
  <c r="J59"/>
  <c r="J25"/>
  <c r="J23"/>
  <c r="E23"/>
  <c r="J83"/>
  <c r="J58"/>
  <c r="J22"/>
  <c r="J20"/>
  <c r="E20"/>
  <c r="F84"/>
  <c r="F59"/>
  <c r="J19"/>
  <c r="J14"/>
  <c r="J81"/>
  <c r="J56"/>
  <c r="E7"/>
  <c r="E75"/>
  <c r="E50"/>
  <c i="11" r="J39"/>
  <c r="J38"/>
  <c i="1" r="AY67"/>
  <c i="11" r="J37"/>
  <c i="1" r="AX67"/>
  <c i="11"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9"/>
  <c r="BH119"/>
  <c r="BG119"/>
  <c r="BF119"/>
  <c r="T119"/>
  <c r="R119"/>
  <c r="P119"/>
  <c r="BK119"/>
  <c r="J119"/>
  <c r="BE119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0"/>
  <c r="F39"/>
  <c i="1" r="BD67"/>
  <c i="11" r="BH90"/>
  <c r="F38"/>
  <c i="1" r="BC67"/>
  <c i="11" r="BG90"/>
  <c r="F37"/>
  <c i="1" r="BB67"/>
  <c i="11" r="BF90"/>
  <c r="J36"/>
  <c i="1" r="AW67"/>
  <c i="11" r="F36"/>
  <c i="1" r="BA67"/>
  <c i="11" r="T90"/>
  <c r="T89"/>
  <c r="T88"/>
  <c r="T87"/>
  <c r="R90"/>
  <c r="R89"/>
  <c r="R88"/>
  <c r="R87"/>
  <c r="P90"/>
  <c r="P89"/>
  <c r="P88"/>
  <c r="P87"/>
  <c i="1" r="AU67"/>
  <c i="11" r="BK90"/>
  <c r="BK89"/>
  <c r="J89"/>
  <c r="BK88"/>
  <c r="J88"/>
  <c r="BK87"/>
  <c r="J87"/>
  <c r="J63"/>
  <c r="J32"/>
  <c i="1" r="AG67"/>
  <c i="11" r="J90"/>
  <c r="BE90"/>
  <c r="J35"/>
  <c i="1" r="AV67"/>
  <c i="11" r="F35"/>
  <c i="1" r="AZ67"/>
  <c i="11" r="J65"/>
  <c r="J64"/>
  <c r="F83"/>
  <c r="F81"/>
  <c r="E79"/>
  <c r="F58"/>
  <c r="F56"/>
  <c r="E54"/>
  <c r="J41"/>
  <c r="J26"/>
  <c r="E26"/>
  <c r="J84"/>
  <c r="J59"/>
  <c r="J25"/>
  <c r="J23"/>
  <c r="E23"/>
  <c r="J83"/>
  <c r="J58"/>
  <c r="J22"/>
  <c r="J20"/>
  <c r="E20"/>
  <c r="F84"/>
  <c r="F59"/>
  <c r="J19"/>
  <c r="J14"/>
  <c r="J81"/>
  <c r="J56"/>
  <c r="E7"/>
  <c r="E75"/>
  <c r="E50"/>
  <c i="10" r="J39"/>
  <c r="J38"/>
  <c i="1" r="AY66"/>
  <c i="10" r="J37"/>
  <c i="1" r="AX66"/>
  <c i="10"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F39"/>
  <c i="1" r="BD66"/>
  <c i="10" r="BH90"/>
  <c r="F38"/>
  <c i="1" r="BC66"/>
  <c i="10" r="BG90"/>
  <c r="F37"/>
  <c i="1" r="BB66"/>
  <c i="10" r="BF90"/>
  <c r="J36"/>
  <c i="1" r="AW66"/>
  <c i="10" r="F36"/>
  <c i="1" r="BA66"/>
  <c i="10" r="T90"/>
  <c r="T89"/>
  <c r="T88"/>
  <c r="T87"/>
  <c r="R90"/>
  <c r="R89"/>
  <c r="R88"/>
  <c r="R87"/>
  <c r="P90"/>
  <c r="P89"/>
  <c r="P88"/>
  <c r="P87"/>
  <c i="1" r="AU66"/>
  <c i="10" r="BK90"/>
  <c r="BK89"/>
  <c r="J89"/>
  <c r="BK88"/>
  <c r="J88"/>
  <c r="BK87"/>
  <c r="J87"/>
  <c r="J63"/>
  <c r="J32"/>
  <c i="1" r="AG66"/>
  <c i="10" r="J90"/>
  <c r="BE90"/>
  <c r="J35"/>
  <c i="1" r="AV66"/>
  <c i="10" r="F35"/>
  <c i="1" r="AZ66"/>
  <c i="10" r="J65"/>
  <c r="J64"/>
  <c r="F83"/>
  <c r="F81"/>
  <c r="E79"/>
  <c r="F58"/>
  <c r="F56"/>
  <c r="E54"/>
  <c r="J41"/>
  <c r="J26"/>
  <c r="E26"/>
  <c r="J84"/>
  <c r="J59"/>
  <c r="J25"/>
  <c r="J23"/>
  <c r="E23"/>
  <c r="J83"/>
  <c r="J58"/>
  <c r="J22"/>
  <c r="J20"/>
  <c r="E20"/>
  <c r="F84"/>
  <c r="F59"/>
  <c r="J19"/>
  <c r="J14"/>
  <c r="J81"/>
  <c r="J56"/>
  <c r="E7"/>
  <c r="E75"/>
  <c r="E50"/>
  <c i="9" r="J41"/>
  <c r="J40"/>
  <c i="1" r="AY65"/>
  <c i="9" r="J39"/>
  <c i="1" r="AX65"/>
  <c i="9"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6"/>
  <c r="F41"/>
  <c i="1" r="BD65"/>
  <c i="9" r="BH96"/>
  <c r="F40"/>
  <c i="1" r="BC65"/>
  <c i="9" r="BG96"/>
  <c r="F39"/>
  <c i="1" r="BB65"/>
  <c i="9" r="BF96"/>
  <c r="J38"/>
  <c i="1" r="AW65"/>
  <c i="9" r="F38"/>
  <c i="1" r="BA65"/>
  <c i="9" r="T96"/>
  <c r="T95"/>
  <c r="T94"/>
  <c r="T93"/>
  <c r="R96"/>
  <c r="R95"/>
  <c r="R94"/>
  <c r="R93"/>
  <c r="P96"/>
  <c r="P95"/>
  <c r="P94"/>
  <c r="P93"/>
  <c i="1" r="AU65"/>
  <c i="9" r="BK96"/>
  <c r="BK95"/>
  <c r="J95"/>
  <c r="BK94"/>
  <c r="J94"/>
  <c r="BK93"/>
  <c r="J93"/>
  <c r="J67"/>
  <c r="J34"/>
  <c i="1" r="AG65"/>
  <c i="9" r="J96"/>
  <c r="BE96"/>
  <c r="J37"/>
  <c i="1" r="AV65"/>
  <c i="9" r="F37"/>
  <c i="1" r="AZ65"/>
  <c i="9" r="J69"/>
  <c r="J68"/>
  <c r="F89"/>
  <c r="F87"/>
  <c r="E85"/>
  <c r="F62"/>
  <c r="F60"/>
  <c r="E58"/>
  <c r="J43"/>
  <c r="J28"/>
  <c r="E28"/>
  <c r="J90"/>
  <c r="J63"/>
  <c r="J27"/>
  <c r="J25"/>
  <c r="E25"/>
  <c r="J89"/>
  <c r="J62"/>
  <c r="J24"/>
  <c r="J22"/>
  <c r="E22"/>
  <c r="F90"/>
  <c r="F63"/>
  <c r="J21"/>
  <c r="J16"/>
  <c r="J87"/>
  <c r="J60"/>
  <c r="E7"/>
  <c r="E79"/>
  <c r="E52"/>
  <c i="8" r="J41"/>
  <c r="J40"/>
  <c i="1" r="AY64"/>
  <c i="8" r="J39"/>
  <c i="1" r="AX64"/>
  <c i="8"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F41"/>
  <c i="1" r="BD64"/>
  <c i="8" r="BH96"/>
  <c r="F40"/>
  <c i="1" r="BC64"/>
  <c i="8" r="BG96"/>
  <c r="F39"/>
  <c i="1" r="BB64"/>
  <c i="8" r="BF96"/>
  <c r="J38"/>
  <c i="1" r="AW64"/>
  <c i="8" r="F38"/>
  <c i="1" r="BA64"/>
  <c i="8" r="T96"/>
  <c r="T95"/>
  <c r="T94"/>
  <c r="T93"/>
  <c r="R96"/>
  <c r="R95"/>
  <c r="R94"/>
  <c r="R93"/>
  <c r="P96"/>
  <c r="P95"/>
  <c r="P94"/>
  <c r="P93"/>
  <c i="1" r="AU64"/>
  <c i="8" r="BK96"/>
  <c r="BK95"/>
  <c r="J95"/>
  <c r="BK94"/>
  <c r="J94"/>
  <c r="BK93"/>
  <c r="J93"/>
  <c r="J67"/>
  <c r="J34"/>
  <c i="1" r="AG64"/>
  <c i="8" r="J96"/>
  <c r="BE96"/>
  <c r="J37"/>
  <c i="1" r="AV64"/>
  <c i="8" r="F37"/>
  <c i="1" r="AZ64"/>
  <c i="8" r="J69"/>
  <c r="J68"/>
  <c r="F89"/>
  <c r="F87"/>
  <c r="E85"/>
  <c r="F62"/>
  <c r="F60"/>
  <c r="E58"/>
  <c r="J43"/>
  <c r="J28"/>
  <c r="E28"/>
  <c r="J90"/>
  <c r="J63"/>
  <c r="J27"/>
  <c r="J25"/>
  <c r="E25"/>
  <c r="J89"/>
  <c r="J62"/>
  <c r="J24"/>
  <c r="J22"/>
  <c r="E22"/>
  <c r="F90"/>
  <c r="F63"/>
  <c r="J21"/>
  <c r="J16"/>
  <c r="J87"/>
  <c r="J60"/>
  <c r="E7"/>
  <c r="E79"/>
  <c r="E52"/>
  <c i="7" r="J41"/>
  <c r="J40"/>
  <c i="1" r="AY63"/>
  <c i="7" r="J39"/>
  <c i="1" r="AX63"/>
  <c i="7" r="BI141"/>
  <c r="BH141"/>
  <c r="BG141"/>
  <c r="BF141"/>
  <c r="T141"/>
  <c r="R141"/>
  <c r="P141"/>
  <c r="BK141"/>
  <c r="J141"/>
  <c r="BE141"/>
  <c r="BI137"/>
  <c r="BH137"/>
  <c r="BG137"/>
  <c r="BF137"/>
  <c r="T137"/>
  <c r="R137"/>
  <c r="P137"/>
  <c r="BK137"/>
  <c r="J137"/>
  <c r="BE137"/>
  <c r="BI133"/>
  <c r="BH133"/>
  <c r="BG133"/>
  <c r="BF133"/>
  <c r="T133"/>
  <c r="R133"/>
  <c r="P133"/>
  <c r="BK133"/>
  <c r="J133"/>
  <c r="BE133"/>
  <c r="BI129"/>
  <c r="BH129"/>
  <c r="BG129"/>
  <c r="BF129"/>
  <c r="T129"/>
  <c r="R129"/>
  <c r="P129"/>
  <c r="BK129"/>
  <c r="J129"/>
  <c r="BE129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F41"/>
  <c i="1" r="BD63"/>
  <c i="7" r="BH96"/>
  <c r="F40"/>
  <c i="1" r="BC63"/>
  <c i="7" r="BG96"/>
  <c r="F39"/>
  <c i="1" r="BB63"/>
  <c i="7" r="BF96"/>
  <c r="J38"/>
  <c i="1" r="AW63"/>
  <c i="7" r="F38"/>
  <c i="1" r="BA63"/>
  <c i="7" r="T96"/>
  <c r="T95"/>
  <c r="T94"/>
  <c r="T93"/>
  <c r="R96"/>
  <c r="R95"/>
  <c r="R94"/>
  <c r="R93"/>
  <c r="P96"/>
  <c r="P95"/>
  <c r="P94"/>
  <c r="P93"/>
  <c i="1" r="AU63"/>
  <c i="7" r="BK96"/>
  <c r="BK95"/>
  <c r="J95"/>
  <c r="BK94"/>
  <c r="J94"/>
  <c r="BK93"/>
  <c r="J93"/>
  <c r="J67"/>
  <c r="J34"/>
  <c i="1" r="AG63"/>
  <c i="7" r="J96"/>
  <c r="BE96"/>
  <c r="J37"/>
  <c i="1" r="AV63"/>
  <c i="7" r="F37"/>
  <c i="1" r="AZ63"/>
  <c i="7" r="J69"/>
  <c r="J68"/>
  <c r="F89"/>
  <c r="F87"/>
  <c r="E85"/>
  <c r="F62"/>
  <c r="F60"/>
  <c r="E58"/>
  <c r="J43"/>
  <c r="J28"/>
  <c r="E28"/>
  <c r="J90"/>
  <c r="J63"/>
  <c r="J27"/>
  <c r="J25"/>
  <c r="E25"/>
  <c r="J89"/>
  <c r="J62"/>
  <c r="J24"/>
  <c r="J22"/>
  <c r="E22"/>
  <c r="F90"/>
  <c r="F63"/>
  <c r="J21"/>
  <c r="J16"/>
  <c r="J87"/>
  <c r="J60"/>
  <c r="E7"/>
  <c r="E79"/>
  <c r="E52"/>
  <c i="6" r="J41"/>
  <c r="J40"/>
  <c i="1" r="AY62"/>
  <c i="6" r="J39"/>
  <c i="1" r="AX62"/>
  <c i="6" r="BI151"/>
  <c r="BH151"/>
  <c r="BG151"/>
  <c r="BF151"/>
  <c r="T151"/>
  <c r="R151"/>
  <c r="P151"/>
  <c r="BK151"/>
  <c r="J151"/>
  <c r="BE151"/>
  <c r="BI147"/>
  <c r="BH147"/>
  <c r="BG147"/>
  <c r="BF147"/>
  <c r="T147"/>
  <c r="R147"/>
  <c r="P147"/>
  <c r="BK147"/>
  <c r="J147"/>
  <c r="BE147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F41"/>
  <c i="1" r="BD62"/>
  <c i="6" r="BH96"/>
  <c r="F40"/>
  <c i="1" r="BC62"/>
  <c i="6" r="BG96"/>
  <c r="F39"/>
  <c i="1" r="BB62"/>
  <c i="6" r="BF96"/>
  <c r="J38"/>
  <c i="1" r="AW62"/>
  <c i="6" r="F38"/>
  <c i="1" r="BA62"/>
  <c i="6" r="T96"/>
  <c r="T95"/>
  <c r="T94"/>
  <c r="T93"/>
  <c r="R96"/>
  <c r="R95"/>
  <c r="R94"/>
  <c r="R93"/>
  <c r="P96"/>
  <c r="P95"/>
  <c r="P94"/>
  <c r="P93"/>
  <c i="1" r="AU62"/>
  <c i="6" r="BK96"/>
  <c r="BK95"/>
  <c r="J95"/>
  <c r="BK94"/>
  <c r="J94"/>
  <c r="BK93"/>
  <c r="J93"/>
  <c r="J67"/>
  <c r="J34"/>
  <c i="1" r="AG62"/>
  <c i="6" r="J96"/>
  <c r="BE96"/>
  <c r="J37"/>
  <c i="1" r="AV62"/>
  <c i="6" r="F37"/>
  <c i="1" r="AZ62"/>
  <c i="6" r="J69"/>
  <c r="J68"/>
  <c r="F89"/>
  <c r="F87"/>
  <c r="E85"/>
  <c r="F62"/>
  <c r="F60"/>
  <c r="E58"/>
  <c r="J43"/>
  <c r="J28"/>
  <c r="E28"/>
  <c r="J90"/>
  <c r="J63"/>
  <c r="J27"/>
  <c r="J25"/>
  <c r="E25"/>
  <c r="J89"/>
  <c r="J62"/>
  <c r="J24"/>
  <c r="J22"/>
  <c r="E22"/>
  <c r="F90"/>
  <c r="F63"/>
  <c r="J21"/>
  <c r="J16"/>
  <c r="J87"/>
  <c r="J60"/>
  <c r="E7"/>
  <c r="E79"/>
  <c r="E52"/>
  <c i="5" r="J41"/>
  <c r="J40"/>
  <c i="1" r="AY60"/>
  <c i="5" r="J39"/>
  <c i="1" r="AX60"/>
  <c i="5"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6"/>
  <c r="F41"/>
  <c i="1" r="BD60"/>
  <c i="5" r="BH96"/>
  <c r="F40"/>
  <c i="1" r="BC60"/>
  <c i="5" r="BG96"/>
  <c r="F39"/>
  <c i="1" r="BB60"/>
  <c i="5" r="BF96"/>
  <c r="J38"/>
  <c i="1" r="AW60"/>
  <c i="5" r="F38"/>
  <c i="1" r="BA60"/>
  <c i="5" r="T96"/>
  <c r="T95"/>
  <c r="T94"/>
  <c r="T93"/>
  <c r="R96"/>
  <c r="R95"/>
  <c r="R94"/>
  <c r="R93"/>
  <c r="P96"/>
  <c r="P95"/>
  <c r="P94"/>
  <c r="P93"/>
  <c i="1" r="AU60"/>
  <c i="5" r="BK96"/>
  <c r="BK95"/>
  <c r="J95"/>
  <c r="BK94"/>
  <c r="J94"/>
  <c r="BK93"/>
  <c r="J93"/>
  <c r="J67"/>
  <c r="J34"/>
  <c i="1" r="AG60"/>
  <c i="5" r="J96"/>
  <c r="BE96"/>
  <c r="J37"/>
  <c i="1" r="AV60"/>
  <c i="5" r="F37"/>
  <c i="1" r="AZ60"/>
  <c i="5" r="J69"/>
  <c r="J68"/>
  <c r="F89"/>
  <c r="F87"/>
  <c r="E85"/>
  <c r="F62"/>
  <c r="F60"/>
  <c r="E58"/>
  <c r="J43"/>
  <c r="J28"/>
  <c r="E28"/>
  <c r="J90"/>
  <c r="J63"/>
  <c r="J27"/>
  <c r="J25"/>
  <c r="E25"/>
  <c r="J89"/>
  <c r="J62"/>
  <c r="J24"/>
  <c r="J22"/>
  <c r="E22"/>
  <c r="F90"/>
  <c r="F63"/>
  <c r="J21"/>
  <c r="J16"/>
  <c r="J87"/>
  <c r="J60"/>
  <c r="E7"/>
  <c r="E79"/>
  <c r="E52"/>
  <c i="4" r="J41"/>
  <c r="J40"/>
  <c i="1" r="AY59"/>
  <c i="4" r="J39"/>
  <c i="1" r="AX59"/>
  <c i="4"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6"/>
  <c r="F41"/>
  <c i="1" r="BD59"/>
  <c i="4" r="BH96"/>
  <c r="F40"/>
  <c i="1" r="BC59"/>
  <c i="4" r="BG96"/>
  <c r="F39"/>
  <c i="1" r="BB59"/>
  <c i="4" r="BF96"/>
  <c r="J38"/>
  <c i="1" r="AW59"/>
  <c i="4" r="F38"/>
  <c i="1" r="BA59"/>
  <c i="4" r="T96"/>
  <c r="T95"/>
  <c r="T94"/>
  <c r="T93"/>
  <c r="R96"/>
  <c r="R95"/>
  <c r="R94"/>
  <c r="R93"/>
  <c r="P96"/>
  <c r="P95"/>
  <c r="P94"/>
  <c r="P93"/>
  <c i="1" r="AU59"/>
  <c i="4" r="BK96"/>
  <c r="BK95"/>
  <c r="J95"/>
  <c r="BK94"/>
  <c r="J94"/>
  <c r="BK93"/>
  <c r="J93"/>
  <c r="J67"/>
  <c r="J34"/>
  <c i="1" r="AG59"/>
  <c i="4" r="J96"/>
  <c r="BE96"/>
  <c r="J37"/>
  <c i="1" r="AV59"/>
  <c i="4" r="F37"/>
  <c i="1" r="AZ59"/>
  <c i="4" r="J69"/>
  <c r="J68"/>
  <c r="F89"/>
  <c r="F87"/>
  <c r="E85"/>
  <c r="F62"/>
  <c r="F60"/>
  <c r="E58"/>
  <c r="J43"/>
  <c r="J28"/>
  <c r="E28"/>
  <c r="J90"/>
  <c r="J63"/>
  <c r="J27"/>
  <c r="J25"/>
  <c r="E25"/>
  <c r="J89"/>
  <c r="J62"/>
  <c r="J24"/>
  <c r="J22"/>
  <c r="E22"/>
  <c r="F90"/>
  <c r="F63"/>
  <c r="J21"/>
  <c r="J16"/>
  <c r="J87"/>
  <c r="J60"/>
  <c r="E7"/>
  <c r="E79"/>
  <c r="E52"/>
  <c i="3" r="J41"/>
  <c r="J40"/>
  <c i="1" r="AY58"/>
  <c i="3" r="J39"/>
  <c i="1" r="AX58"/>
  <c i="3" r="BI152"/>
  <c r="BH152"/>
  <c r="BG152"/>
  <c r="BF152"/>
  <c r="T152"/>
  <c r="R152"/>
  <c r="P152"/>
  <c r="BK152"/>
  <c r="J152"/>
  <c r="BE152"/>
  <c r="BI148"/>
  <c r="BH148"/>
  <c r="BG148"/>
  <c r="BF148"/>
  <c r="T148"/>
  <c r="R148"/>
  <c r="P148"/>
  <c r="BK148"/>
  <c r="J148"/>
  <c r="BE148"/>
  <c r="BI144"/>
  <c r="BH144"/>
  <c r="BG144"/>
  <c r="BF144"/>
  <c r="T144"/>
  <c r="R144"/>
  <c r="P144"/>
  <c r="BK144"/>
  <c r="J144"/>
  <c r="BE144"/>
  <c r="BI140"/>
  <c r="BH140"/>
  <c r="BG140"/>
  <c r="BF140"/>
  <c r="T140"/>
  <c r="R140"/>
  <c r="P140"/>
  <c r="BK140"/>
  <c r="J140"/>
  <c r="BE140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F41"/>
  <c i="1" r="BD58"/>
  <c i="3" r="BH96"/>
  <c r="F40"/>
  <c i="1" r="BC58"/>
  <c i="3" r="BG96"/>
  <c r="F39"/>
  <c i="1" r="BB58"/>
  <c i="3" r="BF96"/>
  <c r="J38"/>
  <c i="1" r="AW58"/>
  <c i="3" r="F38"/>
  <c i="1" r="BA58"/>
  <c i="3" r="T96"/>
  <c r="T95"/>
  <c r="T94"/>
  <c r="T93"/>
  <c r="R96"/>
  <c r="R95"/>
  <c r="R94"/>
  <c r="R93"/>
  <c r="P96"/>
  <c r="P95"/>
  <c r="P94"/>
  <c r="P93"/>
  <c i="1" r="AU58"/>
  <c i="3" r="BK96"/>
  <c r="BK95"/>
  <c r="J95"/>
  <c r="BK94"/>
  <c r="J94"/>
  <c r="BK93"/>
  <c r="J93"/>
  <c r="J67"/>
  <c r="J34"/>
  <c i="1" r="AG58"/>
  <c i="3" r="J96"/>
  <c r="BE96"/>
  <c r="J37"/>
  <c i="1" r="AV58"/>
  <c i="3" r="F37"/>
  <c i="1" r="AZ58"/>
  <c i="3" r="J69"/>
  <c r="J68"/>
  <c r="F89"/>
  <c r="F87"/>
  <c r="E85"/>
  <c r="F62"/>
  <c r="F60"/>
  <c r="E58"/>
  <c r="J43"/>
  <c r="J28"/>
  <c r="E28"/>
  <c r="J90"/>
  <c r="J63"/>
  <c r="J27"/>
  <c r="J25"/>
  <c r="E25"/>
  <c r="J89"/>
  <c r="J62"/>
  <c r="J24"/>
  <c r="J22"/>
  <c r="E22"/>
  <c r="F90"/>
  <c r="F63"/>
  <c r="J21"/>
  <c r="J16"/>
  <c r="J87"/>
  <c r="J60"/>
  <c r="E7"/>
  <c r="E79"/>
  <c r="E52"/>
  <c i="2" r="J41"/>
  <c r="J40"/>
  <c i="1" r="AY57"/>
  <c i="2" r="J39"/>
  <c i="1" r="AX57"/>
  <c i="2"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31"/>
  <c r="BH131"/>
  <c r="BG131"/>
  <c r="BF131"/>
  <c r="T131"/>
  <c r="R131"/>
  <c r="P131"/>
  <c r="BK131"/>
  <c r="J131"/>
  <c r="BE131"/>
  <c r="BI127"/>
  <c r="BH127"/>
  <c r="BG127"/>
  <c r="BF127"/>
  <c r="T127"/>
  <c r="R127"/>
  <c r="P127"/>
  <c r="BK127"/>
  <c r="J127"/>
  <c r="BE127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F41"/>
  <c i="1" r="BD57"/>
  <c i="2" r="BH96"/>
  <c r="F40"/>
  <c i="1" r="BC57"/>
  <c i="2" r="BG96"/>
  <c r="F39"/>
  <c i="1" r="BB57"/>
  <c i="2" r="BF96"/>
  <c r="J38"/>
  <c i="1" r="AW57"/>
  <c i="2" r="F38"/>
  <c i="1" r="BA57"/>
  <c i="2" r="T96"/>
  <c r="T95"/>
  <c r="T94"/>
  <c r="T93"/>
  <c r="R96"/>
  <c r="R95"/>
  <c r="R94"/>
  <c r="R93"/>
  <c r="P96"/>
  <c r="P95"/>
  <c r="P94"/>
  <c r="P93"/>
  <c i="1" r="AU57"/>
  <c i="2" r="BK96"/>
  <c r="BK95"/>
  <c r="J95"/>
  <c r="BK94"/>
  <c r="J94"/>
  <c r="BK93"/>
  <c r="J93"/>
  <c r="J67"/>
  <c r="J34"/>
  <c i="1" r="AG57"/>
  <c i="2" r="J96"/>
  <c r="BE96"/>
  <c r="J37"/>
  <c i="1" r="AV57"/>
  <c i="2" r="F37"/>
  <c i="1" r="AZ57"/>
  <c i="2" r="J69"/>
  <c r="J68"/>
  <c r="F89"/>
  <c r="F87"/>
  <c r="E85"/>
  <c r="F62"/>
  <c r="F60"/>
  <c r="E58"/>
  <c r="J43"/>
  <c r="J28"/>
  <c r="E28"/>
  <c r="J90"/>
  <c r="J63"/>
  <c r="J27"/>
  <c r="J25"/>
  <c r="E25"/>
  <c r="J89"/>
  <c r="J62"/>
  <c r="J24"/>
  <c r="J22"/>
  <c r="E22"/>
  <c r="F90"/>
  <c r="F63"/>
  <c r="J21"/>
  <c r="J16"/>
  <c r="J87"/>
  <c r="J60"/>
  <c r="E7"/>
  <c r="E79"/>
  <c r="E52"/>
  <c i="1" r="BD61"/>
  <c r="BC61"/>
  <c r="BB61"/>
  <c r="BA61"/>
  <c r="AZ61"/>
  <c r="AY61"/>
  <c r="AX61"/>
  <c r="AW61"/>
  <c r="AV61"/>
  <c r="AU61"/>
  <c r="AT61"/>
  <c r="AS61"/>
  <c r="AG61"/>
  <c r="BD56"/>
  <c r="BC56"/>
  <c r="BB56"/>
  <c r="BA56"/>
  <c r="AZ56"/>
  <c r="AY56"/>
  <c r="AX56"/>
  <c r="AW56"/>
  <c r="AV56"/>
  <c r="AU56"/>
  <c r="AT56"/>
  <c r="AS56"/>
  <c r="AG56"/>
  <c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70"/>
  <c r="AN70"/>
  <c r="AT69"/>
  <c r="AN69"/>
  <c r="AT68"/>
  <c r="AN68"/>
  <c r="AT67"/>
  <c r="AN67"/>
  <c r="AT66"/>
  <c r="AN66"/>
  <c r="AT65"/>
  <c r="AN65"/>
  <c r="AT64"/>
  <c r="AN64"/>
  <c r="AT63"/>
  <c r="AN63"/>
  <c r="AT62"/>
  <c r="AN62"/>
  <c r="AN61"/>
  <c r="AT60"/>
  <c r="AN60"/>
  <c r="AT59"/>
  <c r="AN59"/>
  <c r="AT58"/>
  <c r="AN58"/>
  <c r="AT57"/>
  <c r="AN57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<sst xmlns="http://schemas.openxmlformats.org/spreadsheetml/2006/main">
  <si>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</si>
  <si>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</si>
  <si>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</si>
  <si>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</si>
  <si>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</si>
  <si>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{b95fcd88-b3f9-4fc3-bfde-63f7e33aa5af}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</si>
  <si>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</si>
  <si>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</si>
  <si>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</si>
  <si>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</si>
  <si>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</si>
  <si>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</si>
  <si>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</si>
  <si>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</si>
  <si>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65019091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</si>
  <si>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</si>
  <si>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</si>
  <si>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staničních kolejí č.4, 5, 6, 7 a výhybek č. 12, 13, 14, 16 v ŽST Prostřední Žleb</t>
  </si>
  <si>
    <t>KSO:</t>
  </si>
  <si>
    <t/>
  </si>
  <si>
    <t>CC-CZ:</t>
  </si>
  <si>
    <t>Místo:</t>
  </si>
  <si>
    <t>trať 083</t>
  </si>
  <si>
    <t>Datum:</t>
  </si>
  <si>
    <t>20. 3. 2019</t>
  </si>
  <si>
    <t>Zadavatel:</t>
  </si>
  <si>
    <t>IČ:</t>
  </si>
  <si>
    <t>70994234</t>
  </si>
  <si>
    <t>SŽDC s.o., OŘ Ústí n.L., ST Ústí n.L.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</si>
  <si>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</si>
  <si>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</si>
  <si>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</si>
  <si>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</si>
  <si>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</si>
  <si>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</si>
  <si>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</si>
  <si>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</si>
  <si>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</si>
  <si>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</si>
  <si>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</si>
  <si>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</si>
  <si>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</si>
  <si>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</si>
  <si>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</si>
  <si>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</si>
  <si>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</si>
  <si>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</si>
  <si>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</si>
  <si>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</si>
  <si>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</si>
  <si>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</si>
  <si>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</si>
  <si>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</si>
  <si>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</si>
  <si>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</si>
  <si>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</si>
  <si>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</si>
  <si>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</si>
  <si>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</si>
  <si>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</si>
  <si>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</si>
  <si>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</si>
  <si>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</si>
  <si>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</si>
  <si>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</si>
  <si>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</si>
  <si>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</si>
  <si>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</si>
  <si>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</si>
  <si>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</si>
  <si>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</si>
  <si>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</si>
  <si>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</si>
  <si>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</si>
  <si>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</si>
  <si>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</si>
  <si>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</si>
  <si>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</t>
  </si>
  <si>
    <t>ZRN</t>
  </si>
  <si>
    <t>STA</t>
  </si>
  <si>
    <t>{83edf974-ec61-40f9-b680-f9f9b3d9e8ec}</t>
  </si>
  <si>
    <t>2</t>
  </si>
  <si>
    <t>SO 01</t>
  </si>
  <si>
    <t>Lichá skupina</t>
  </si>
  <si>
    <t>Soupis</t>
  </si>
  <si>
    <t>{0a97f8ae-e53c-48f0-9516-bac55de02ac0}</t>
  </si>
  <si>
    <t>/</t>
  </si>
  <si>
    <t>SO 01.01</t>
  </si>
  <si>
    <t>SO 01.01 - Výhybka č. 12</t>
  </si>
  <si>
    <t>3</t>
  </si>
  <si>
    <t>{8a32a669-063a-4106-9b4f-c2e8f2bdb865}</t>
  </si>
  <si>
    <t>SO 01.02</t>
  </si>
  <si>
    <t>SO 01.02 - Výhybka č. 16</t>
  </si>
  <si>
    <t>{70bd18ef-5b9c-43b8-abc4-41aa5421f3dd}</t>
  </si>
  <si>
    <t>SO 01.03</t>
  </si>
  <si>
    <t>SO 01.03 - 5. SK</t>
  </si>
  <si>
    <t>{457d4721-c03f-4fc3-8c77-d3a4a1d121b4}</t>
  </si>
  <si>
    <t>SO 01.04</t>
  </si>
  <si>
    <t>SO 01.04 - 7. SK</t>
  </si>
  <si>
    <t>{759d9eb2-1e52-4651-9c26-0034c8ddbac7}</t>
  </si>
  <si>
    <t>SO 02</t>
  </si>
  <si>
    <t>Sudá skupina</t>
  </si>
  <si>
    <t>{8a439039-fc61-464a-8a2a-2bd7ffb3d388}</t>
  </si>
  <si>
    <t>SO 02.01</t>
  </si>
  <si>
    <t>SO 02.01 - Výhybka č. 13</t>
  </si>
  <si>
    <t>{bf323d85-f3e1-4fff-9764-dc83735a2962}</t>
  </si>
  <si>
    <t>SO 02.02</t>
  </si>
  <si>
    <t>SO 02.02 - Výhybka č. 14</t>
  </si>
  <si>
    <t>{67937f6d-98d5-472a-b4d7-7ee11d6902e6}</t>
  </si>
  <si>
    <t>SO 02.03</t>
  </si>
  <si>
    <t>SO 02.03 - 4. SK</t>
  </si>
  <si>
    <t>{3162814f-9f97-4f10-9e43-62f8f8639333}</t>
  </si>
  <si>
    <t>SO 02.04</t>
  </si>
  <si>
    <t>SO 02.04 - 6. SK</t>
  </si>
  <si>
    <t>{6e0e95cb-a19b-4c2d-bec4-a9345b36ecdc}</t>
  </si>
  <si>
    <t>SO 03</t>
  </si>
  <si>
    <t>Broušení výhybek</t>
  </si>
  <si>
    <t>{86d3d4dd-c53c-4e3c-ad66-50c803bc395e}</t>
  </si>
  <si>
    <t>SO 04</t>
  </si>
  <si>
    <t>Strojní úprava GPK kolejí a výhybek</t>
  </si>
  <si>
    <t>{101ac602-fae7-45cc-b194-d6d175790d62}</t>
  </si>
  <si>
    <t>SO 05</t>
  </si>
  <si>
    <t>Kácení a výřez křovin</t>
  </si>
  <si>
    <t>{3b75241f-f093-4d43-a7ca-b26dc8e6942a}</t>
  </si>
  <si>
    <t>Materiál dodávaný objednatelem NEOCEŇOVAT</t>
  </si>
  <si>
    <t>{bb725afc-fe7c-4b3f-b9d9-6b5f5795e810}</t>
  </si>
  <si>
    <t>VRN</t>
  </si>
  <si>
    <t>{a4dbf4c9-44dc-4f50-b193-b89a07c39541}</t>
  </si>
  <si>
    <t>KRYCÍ LIST SOUPISU PRACÍ</t>
  </si>
  <si>
    <t>Objekt:</t>
  </si>
  <si>
    <t>1 - ZRN</t>
  </si>
  <si>
    <t>Soupis:</t>
  </si>
  <si>
    <t>SO 01 - Lichá skupina</t>
  </si>
  <si>
    <t>Úroveň 3:</t>
  </si>
  <si>
    <t>SO 01.01 - SO 01.01 - Výhybka č. 12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</si>
  <si>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</si>
  <si>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</si>
  <si>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</si>
  <si>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</si>
  <si>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</si>
  <si>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</si>
  <si>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</si>
  <si>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</si>
  <si>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</si>
  <si>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</si>
  <si>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</si>
  <si>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</si>
  <si>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</si>
  <si>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</si>
  <si>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</si>
  <si>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</si>
  <si>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</si>
  <si>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</si>
  <si>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</si>
  <si>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</si>
  <si>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</si>
  <si>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</si>
  <si>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</si>
  <si>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</si>
  <si>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</si>
  <si>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5906020030</t>
  </si>
  <si>
    <t>Souvislá výměna pražců v KL otevřeném i zapuštěném pražce dřevěné výhybkové délky do 3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</si>
  <si>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kus</t>
  </si>
  <si>
    <t>Sborník UOŽI 01 2019</t>
  </si>
  <si>
    <t>4</t>
  </si>
  <si>
    <t>997810123</t>
  </si>
  <si>
    <t>PSC</t>
  </si>
  <si>
    <t>Poznámka k souboru cen:_x000d_
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vrtule._x000d_
2. V cenách nejsou obsaženy náklady na podbití pražců, snížení KL pod patou kolejnice, dodávku materiálu, dopravu výzisku na skládku a skládkovné.</t>
  </si>
  <si>
    <t>5906020040</t>
  </si>
  <si>
    <t>Souvislá výměna pražců v KL otevřeném i zapuštěném pražce dřevěné výhybkové délky přes 3 do 4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</si>
  <si>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1675103998</t>
  </si>
  <si>
    <t>5906020050</t>
  </si>
  <si>
    <t>Souvislá výměna pražců v KL otevřeném i zapuštěném pražce dřevěné výhybkové délky přes 4 do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</si>
  <si>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-447499111</t>
  </si>
  <si>
    <t>5906020010</t>
  </si>
  <si>
    <t>Souvislá výměna pražců v KL otevřeném i zapuštěném pražce dřevěné příčné nevystrojené.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</si>
  <si>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-542240576</t>
  </si>
  <si>
    <t>VV</t>
  </si>
  <si>
    <t>3+16+16</t>
  </si>
  <si>
    <t>5908050010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</si>
  <si>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</si>
  <si>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úl.pl.</t>
  </si>
  <si>
    <t>226405545</t>
  </si>
  <si>
    <t>Poznámka k souboru cen:_x000d_
1. V cenách jsou započteny náklady na demontáž, výměnu a montáž, ošetření součástí mazivem a naložení výzisku na dopravní prostředek._x000d_
2. V cenách nejsou obsaženy náklady na vrtání pražce a dodávku materiálu.</t>
  </si>
  <si>
    <t>6</t>
  </si>
  <si>
    <t>M</t>
  </si>
  <si>
    <t>5958128010</t>
  </si>
  <si>
    <t>Komplety ŽS 4 (šroub RS 1, matice M 24, podložka Fe6, svěrka ŽS4)</t>
  </si>
  <si>
    <t>8</t>
  </si>
  <si>
    <t>-1785853543</t>
  </si>
  <si>
    <t>7</t>
  </si>
  <si>
    <t>5958134040</t>
  </si>
  <si>
    <t>Součásti upevňovací kroužek pružný dvojitý Fe 6</t>
  </si>
  <si>
    <t>1230559907</t>
  </si>
  <si>
    <t>850+440</t>
  </si>
  <si>
    <t>5958134075</t>
  </si>
  <si>
    <t>Součásti upevňovací vrtule R1(145)</t>
  </si>
  <si>
    <t>-167337448</t>
  </si>
  <si>
    <t>9</t>
  </si>
  <si>
    <t>5958134080</t>
  </si>
  <si>
    <t>Součásti upevňovací vrtule R2 (160)</t>
  </si>
  <si>
    <t>292313559</t>
  </si>
  <si>
    <t>10</t>
  </si>
  <si>
    <t>5958158020</t>
  </si>
  <si>
    <t>Podložka pryžová pod patu kolejnice R65 183/151/6</t>
  </si>
  <si>
    <t>445609295</t>
  </si>
  <si>
    <t>11</t>
  </si>
  <si>
    <t>5958173000</t>
  </si>
  <si>
    <t>Polyetylenové pásy v kotoučích</t>
  </si>
  <si>
    <t>m2</t>
  </si>
  <si>
    <t>-1078243357</t>
  </si>
  <si>
    <t>12</t>
  </si>
  <si>
    <t>5911523120</t>
  </si>
  <si>
    <t>Seřízení výměnové části výhybky jednoduché s dvěma čelisťovými závěry soustavy R65.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</si>
  <si>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671040030</t>
  </si>
  <si>
    <t>Poznámka k souboru cen:_x000d_
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</si>
  <si>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13</t>
  </si>
  <si>
    <t>5911003020</t>
  </si>
  <si>
    <t>Ošetření pohyblivých částí výhybky bez válečkových stoliček jednoduché 1:12 až 1:18,5 nebo 3° až 4,5°. Poznámka: 1. V cenách jsou započteny náklady na očištění kluzných stoliček a závěrů od nečistot a jejich ošetření součástí mazivem nebo antikorozním prostředkem.</t>
  </si>
  <si>
    <t>-914659625</t>
  </si>
  <si>
    <t>Poznámka k souboru cen:_x000d_
1. V cenách jsou započteny náklady na očištění kluzných stoliček a závěrů od nečistot a jejich ošetření součástí mazivem nebo antikorozním prostředkem.</t>
  </si>
  <si>
    <t>14</t>
  </si>
  <si>
    <t>9902100500</t>
  </si>
  <si>
    <t>Doprava dodávek zhotovitele, dodávek objednatele nebo výzisku mechanizací přes 3,5 t sypanin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</si>
  <si>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t</t>
  </si>
  <si>
    <t>914204442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</si>
  <si>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</si>
  <si>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>výzisk - pražce na skl.</t>
  </si>
  <si>
    <t>10,6</t>
  </si>
  <si>
    <t>výzisk - pryž. podl.</t>
  </si>
  <si>
    <t>0,061</t>
  </si>
  <si>
    <t>výzisk - KL</t>
  </si>
  <si>
    <t>18</t>
  </si>
  <si>
    <t>Součet</t>
  </si>
  <si>
    <t>9909000100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</si>
  <si>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</si>
  <si>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1774269457</t>
  </si>
  <si>
    <t>Poznámka k souboru cen:_x000d_
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</si>
  <si>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16</t>
  </si>
  <si>
    <t>9909000300</t>
  </si>
  <si>
    <t>Poplatek za likvidaci dřevěných kolejnicových podpor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</si>
  <si>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831034047</t>
  </si>
  <si>
    <t>17</t>
  </si>
  <si>
    <t>9909000400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</si>
  <si>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</si>
  <si>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-97909381</t>
  </si>
  <si>
    <t>9902100600</t>
  </si>
  <si>
    <t>Doprava dodávek zhotovitele, dodávek objednatele nebo výzisku mechanizací přes 3,5 t sypanin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</si>
  <si>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1885243923</t>
  </si>
  <si>
    <t>nový mat. (upevn.)</t>
  </si>
  <si>
    <t>1,283</t>
  </si>
  <si>
    <t>SO 01.02 - SO 01.02 - Výhybka č. 16</t>
  </si>
  <si>
    <t>1207527052</t>
  </si>
  <si>
    <t>-1163465979</t>
  </si>
  <si>
    <t>202989232</t>
  </si>
  <si>
    <t>312296968</t>
  </si>
  <si>
    <t>35+6+6</t>
  </si>
  <si>
    <t>5906020120</t>
  </si>
  <si>
    <t>Souvislá výměna pražců v KL otevřeném i zapuštěném pražce betonové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</si>
  <si>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-1323471270</t>
  </si>
  <si>
    <t>22+19</t>
  </si>
  <si>
    <t>1445947897</t>
  </si>
  <si>
    <t>1817041953</t>
  </si>
  <si>
    <t>-1478508050</t>
  </si>
  <si>
    <t>810+350</t>
  </si>
  <si>
    <t>1279021492</t>
  </si>
  <si>
    <t>-549719732</t>
  </si>
  <si>
    <t>2009633623</t>
  </si>
  <si>
    <t>1429264921</t>
  </si>
  <si>
    <t>5911523030</t>
  </si>
  <si>
    <t>Seřízení výměnové části výhybky jednoduché s jedním čelisťovým závěrem soustavy S49.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</si>
  <si>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-434124507</t>
  </si>
  <si>
    <t>5911003010</t>
  </si>
  <si>
    <t>Ošetření pohyblivých částí výhybky bez válečkových stoliček jednoduché 1:6 až 1:11 nebo 14° až 5°. Poznámka: 1. V cenách jsou započteny náklady na očištění kluzných stoliček a závěrů od nečistot a jejich ošetření součástí mazivem nebo antikorozním prostředkem.</t>
  </si>
  <si>
    <t>-1563736964</t>
  </si>
  <si>
    <t>5907010080</t>
  </si>
  <si>
    <t>Výměna LISŮ tv. S49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</si>
  <si>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m</t>
  </si>
  <si>
    <t>-1232935217</t>
  </si>
  <si>
    <t>Poznámka k souboru cen:_x000d_
1. V cenách jsou započteny náklady na demontáž upevňovadel, výměnu LISU, montáž upevňovadel, případnou úpravu dilatačních spár, zřízení nebo demontáž prozatímních styků a ošetření součástí mazivem._x000d_
2. V cenách nejsou započteny náklady na dělení kolejnic, zřízení svaru, demontáž nebo montáž styků.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</si>
  <si>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</si>
  <si>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</si>
  <si>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</si>
  <si>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-2043236587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</si>
  <si>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svaru._x000d_
2. V cenách nejsou obsaženy náklady na kontrolu svaru ultrazvukem, podbití pražců a demontáž styku.</t>
  </si>
  <si>
    <t>5910040020</t>
  </si>
  <si>
    <t>Umožnění volné dilatace kolejnice demontáž upevňovadel bez osazení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</si>
  <si>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1621162865</t>
  </si>
  <si>
    <t>Poznámka k souboru cen:_x000d_
1. V cenách jsou započteny náklady na uvolnění, demontáž a rovnoměrné prodloužení nebo zkrácení kolejnice, vyznačení značek a vedení dokumentace._x000d_
2. V cenách nejsou obsaženy náklady na demontáž kolejnicových spojek.</t>
  </si>
  <si>
    <t>5910040120</t>
  </si>
  <si>
    <t>Umožnění volné dilatace kolejnice montáž upevňovadel bez odstranění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</si>
  <si>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-1911201773</t>
  </si>
  <si>
    <t>19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</si>
  <si>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</si>
  <si>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</si>
  <si>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-1883964851</t>
  </si>
  <si>
    <t>Poznámka k souboru cen:_x000d_
1. V cenách jsou započteny náklady na montáž a demontáž napínacího zařízení nebo ohřevu kolejnic a udržování potřebného prodloužení kolejnicového pásu._x000d_
2. V cenách nejsou obsaženy náklady na demontáž upevňovadel a kolejnicových spojek.</t>
  </si>
  <si>
    <t>20</t>
  </si>
  <si>
    <t>379412613</t>
  </si>
  <si>
    <t>14,1</t>
  </si>
  <si>
    <t>0,044</t>
  </si>
  <si>
    <t>-193707900</t>
  </si>
  <si>
    <t>22</t>
  </si>
  <si>
    <t>1343653265</t>
  </si>
  <si>
    <t>23</t>
  </si>
  <si>
    <t>-479575155</t>
  </si>
  <si>
    <t>24</t>
  </si>
  <si>
    <t>1341393810</t>
  </si>
  <si>
    <t>1,072</t>
  </si>
  <si>
    <t>SO 01.03 - SO 01.03 - 5. SK</t>
  </si>
  <si>
    <t>-1071167774</t>
  </si>
  <si>
    <t>5958128005</t>
  </si>
  <si>
    <t>Komplety Skl 24 (šroub RS 0, matice M 22, podložka Uls 6)</t>
  </si>
  <si>
    <t>622635675</t>
  </si>
  <si>
    <t>5958158005</t>
  </si>
  <si>
    <t xml:space="preserve">Podložka pryžová pod patu kolejnice S49  183/126/6</t>
  </si>
  <si>
    <t>1251162488</t>
  </si>
  <si>
    <t>-900522524</t>
  </si>
  <si>
    <t>2*4+2*6</t>
  </si>
  <si>
    <t>5907015040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</si>
  <si>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</si>
  <si>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-1284909867</t>
  </si>
  <si>
    <t>Poznámka k souboru cen:_x000d_
1. V cenách jsou započteny náklady na demontáž upevňovadel, výměnu kolejnic, dílů a součástí, úpravu dilatačních spár, pryžových podložek, montáž upevňovadel, zřízení nebo demontáž prozatímních styků a ošetření součástí mazivem._x000d_
2. V cenách nejsou započteny náklady na dělení kolejnic, zřízení svaru, demontáž nebo montáž styků.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</si>
  <si>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</si>
  <si>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</si>
  <si>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-133052136</t>
  </si>
  <si>
    <t>5910040320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</si>
  <si>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</si>
  <si>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50495870</t>
  </si>
  <si>
    <t>5910040420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</si>
  <si>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</si>
  <si>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1652911570</t>
  </si>
  <si>
    <t>877441023</t>
  </si>
  <si>
    <t>629451969</t>
  </si>
  <si>
    <t>pryž.podložky na skl.</t>
  </si>
  <si>
    <t>0,405</t>
  </si>
  <si>
    <t>1338353050</t>
  </si>
  <si>
    <t>1545488692</t>
  </si>
  <si>
    <t>nový mat (upevn.)</t>
  </si>
  <si>
    <t>4,995+0,405</t>
  </si>
  <si>
    <t>SO 01.04 - SO 01.04 - 7. SK</t>
  </si>
  <si>
    <t>1657233074</t>
  </si>
  <si>
    <t>17781634</t>
  </si>
  <si>
    <t>1869256751</t>
  </si>
  <si>
    <t>-269528129</t>
  </si>
  <si>
    <t>2*4+2*5</t>
  </si>
  <si>
    <t>-230432256</t>
  </si>
  <si>
    <t>1046920039</t>
  </si>
  <si>
    <t>-853787934</t>
  </si>
  <si>
    <t>664540426</t>
  </si>
  <si>
    <t>-708125190</t>
  </si>
  <si>
    <t>-805058297</t>
  </si>
  <si>
    <t>-1430005758</t>
  </si>
  <si>
    <t>-133856467</t>
  </si>
  <si>
    <t>nový mat</t>
  </si>
  <si>
    <t>SO 02 - Sudá skupina</t>
  </si>
  <si>
    <t>SO 02.01 - SO 02.01 - Výhybka č. 13</t>
  </si>
  <si>
    <t>-1569381184</t>
  </si>
  <si>
    <t>1086843787</t>
  </si>
  <si>
    <t>-2122681514</t>
  </si>
  <si>
    <t>1453844897</t>
  </si>
  <si>
    <t>8+5+30</t>
  </si>
  <si>
    <t>-1637579136</t>
  </si>
  <si>
    <t>-744365138</t>
  </si>
  <si>
    <t>960424745</t>
  </si>
  <si>
    <t>-723746180</t>
  </si>
  <si>
    <t>640+200</t>
  </si>
  <si>
    <t>-1085713509</t>
  </si>
  <si>
    <t>-317156833</t>
  </si>
  <si>
    <t>-859445924</t>
  </si>
  <si>
    <t>958090185</t>
  </si>
  <si>
    <t>879726486</t>
  </si>
  <si>
    <t>2007663197</t>
  </si>
  <si>
    <t>-456435109</t>
  </si>
  <si>
    <t>1760795420</t>
  </si>
  <si>
    <t>-414589571</t>
  </si>
  <si>
    <t>-29735178</t>
  </si>
  <si>
    <t>-476857798</t>
  </si>
  <si>
    <t>-499401635</t>
  </si>
  <si>
    <t>8,4</t>
  </si>
  <si>
    <t>0,038</t>
  </si>
  <si>
    <t>1072096243</t>
  </si>
  <si>
    <t>1836728200</t>
  </si>
  <si>
    <t>647894209</t>
  </si>
  <si>
    <t>-1245334490</t>
  </si>
  <si>
    <t>1,035</t>
  </si>
  <si>
    <t>SO 02.02 - SO 02.02 - Výhybka č. 14</t>
  </si>
  <si>
    <t>308846020</t>
  </si>
  <si>
    <t>-1141285308</t>
  </si>
  <si>
    <t>63229024</t>
  </si>
  <si>
    <t>-1920085875</t>
  </si>
  <si>
    <t>18+7</t>
  </si>
  <si>
    <t>-1061875031</t>
  </si>
  <si>
    <t>881664581</t>
  </si>
  <si>
    <t>291389728</t>
  </si>
  <si>
    <t>1219947516</t>
  </si>
  <si>
    <t>630+350</t>
  </si>
  <si>
    <t>-1516707445</t>
  </si>
  <si>
    <t>2058576615</t>
  </si>
  <si>
    <t>-554061655</t>
  </si>
  <si>
    <t>-692019042</t>
  </si>
  <si>
    <t>-866257678</t>
  </si>
  <si>
    <t>1262672763</t>
  </si>
  <si>
    <t>-1694530830</t>
  </si>
  <si>
    <t>12,8</t>
  </si>
  <si>
    <t>0,034</t>
  </si>
  <si>
    <t>1306680197</t>
  </si>
  <si>
    <t>7089311</t>
  </si>
  <si>
    <t>-623111599</t>
  </si>
  <si>
    <t>-347196313</t>
  </si>
  <si>
    <t>0,952</t>
  </si>
  <si>
    <t>SO 02.03 - SO 02.03 - 4. SK</t>
  </si>
  <si>
    <t>5907010010</t>
  </si>
  <si>
    <t>Výměna LISŮ tv. UIC60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</si>
  <si>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-2102429785</t>
  </si>
  <si>
    <t>5910020010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</si>
  <si>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</si>
  <si>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1770110020</t>
  </si>
  <si>
    <t>1082707671</t>
  </si>
  <si>
    <t>-331161649</t>
  </si>
  <si>
    <t>5910035010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</si>
  <si>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</si>
  <si>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-1141457893</t>
  </si>
  <si>
    <t>SO 02.04 - SO 02.04 - 6. SK</t>
  </si>
  <si>
    <t>-736472368</t>
  </si>
  <si>
    <t>861146463</t>
  </si>
  <si>
    <t>-264207586</t>
  </si>
  <si>
    <t>-1896459953</t>
  </si>
  <si>
    <t>4*4</t>
  </si>
  <si>
    <t>1665313172</t>
  </si>
  <si>
    <t>-1786432770</t>
  </si>
  <si>
    <t>-407838428</t>
  </si>
  <si>
    <t>986011691</t>
  </si>
  <si>
    <t>384996690</t>
  </si>
  <si>
    <t>-883988554</t>
  </si>
  <si>
    <t>0,369</t>
  </si>
  <si>
    <t>2147106112</t>
  </si>
  <si>
    <t>368166185</t>
  </si>
  <si>
    <t>4,551+0,369</t>
  </si>
  <si>
    <t>SO 03 - Broušení výhybek</t>
  </si>
  <si>
    <t>5910075010</t>
  </si>
  <si>
    <t>Opravné broušení jazyka šíře plochy do 30 mm hloubky do 2 mm. Poznámka: 1. V cenách jsou započteny náklady na odstranění převalků a povrchových vad, optimalizace příčného profilu a geometrie dílů výhybky.</t>
  </si>
  <si>
    <t>-1618951333</t>
  </si>
  <si>
    <t>Poznámka k souboru cen:_x000d_
1. V cenách jsou započteny náklady na odstranění převalků a povrchových vad, optimalizace příčného profilu a geometrie dílů výhybky.</t>
  </si>
  <si>
    <t>5910075110</t>
  </si>
  <si>
    <t>Opravné broušení opornice šíře plochy do 30 mm hloubky do 2 mm. Poznámka: 1. V cenách jsou započteny náklady na odstranění převalků a povrchových vad, optimalizace příčného profilu a geometrie dílů výhybky.</t>
  </si>
  <si>
    <t>1407246396</t>
  </si>
  <si>
    <t>5910075210</t>
  </si>
  <si>
    <t>Opravné broušení výhybkové kolejnice šíře plochy do 30 mm hloubky do 2 mm. Poznámka: 1. V cenách jsou započteny náklady na odstranění převalků a povrchových vad, optimalizace příčného profilu a geometrie dílů výhybky.</t>
  </si>
  <si>
    <t>-141849000</t>
  </si>
  <si>
    <t>5910080110</t>
  </si>
  <si>
    <t>Opravné broušení srdcovky jednoduché 1:7,5 a 1:9 hloubky do 2 mm. Poznámka: 1. V cenách jsou započteny náklady na odstranění vznikajících převalků, povrchových vad a měření profilu srdcovky šablonou.</t>
  </si>
  <si>
    <t>-125495273</t>
  </si>
  <si>
    <t>Poznámka k souboru cen:_x000d_
1. V cenách jsou započteny náklady na odstranění vznikajících převalků, povrchových vad a měření profilu srdcovky šablonou.</t>
  </si>
  <si>
    <t>5910080210</t>
  </si>
  <si>
    <t>Opravné broušení srdcovky jednoduché 1:11 a 1:12 hloubky do 2 mm. Poznámka: 1. V cenách jsou započteny náklady na odstranění vznikajících převalků, povrchových vad a měření profilu srdcovky šablonou.</t>
  </si>
  <si>
    <t>-857049040</t>
  </si>
  <si>
    <t>5910080310</t>
  </si>
  <si>
    <t>Opravné broušení srdcovky jednoduché 1:14 a 1:18,5 hloubky do 2 mm. Poznámka: 1. V cenách jsou započteny náklady na odstranění vznikajících převalků, povrchových vad a měření profilu srdcovky šablonou.</t>
  </si>
  <si>
    <t>-1871080481</t>
  </si>
  <si>
    <t>SO 04 - Strojní úprava GPK kolejí a výhybek</t>
  </si>
  <si>
    <t>5909032010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</si>
  <si>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</si>
  <si>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km</t>
  </si>
  <si>
    <t>704741065</t>
  </si>
  <si>
    <t>Poznámka k souboru cen:_x000d_
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objednateli._x000d_
2. V cenách nejsou obsaženy náklady na zaměření APK, doplnění a dodávku kameniva a snížení KL pod patou kolejnice.</t>
  </si>
  <si>
    <t>3,440+0,150*2</t>
  </si>
  <si>
    <t>5905095020</t>
  </si>
  <si>
    <t>Úprava kolejového lože ojediněle ručně v koleji lože zapuštěné. Poznámka: 1. V cenách jsou započteny náklady na úpravu KL koleje a výhybek ojedině vidlemi. 2. V cenách nejsou obsaženy náklady na doplnění a dodávku kameniva.</t>
  </si>
  <si>
    <t>1590300481</t>
  </si>
  <si>
    <t>Poznámka k souboru cen:_x000d_
1. V cenách jsou započteny náklady na úpravu KL koleje a výhybek ojedině vidlemi._x000d_
2. V cenách nejsou obsaženy náklady na doplnění a dodávku kameniva.</t>
  </si>
  <si>
    <t>5909042020</t>
  </si>
  <si>
    <t>Přesná úprava GPK výhybky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</si>
  <si>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288376438</t>
  </si>
  <si>
    <t>305</t>
  </si>
  <si>
    <t>5909042010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</si>
  <si>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</si>
  <si>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-680586461</t>
  </si>
  <si>
    <t>220*2</t>
  </si>
  <si>
    <t>5905095040</t>
  </si>
  <si>
    <t>Úprava kolejového lože ojediněle ručně ve výhybce lože zapuštěné. Poznámka: 1. V cenách jsou započteny náklady na úpravu KL koleje a výhybek ojedině vidlemi. 2. V cenách nejsou obsaženy náklady na doplnění a dodávku kameniva.</t>
  </si>
  <si>
    <t>1130362469</t>
  </si>
  <si>
    <t>5909010410</t>
  </si>
  <si>
    <t>Ojedinělé ruční podbití pražců výhybkových betonových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</si>
  <si>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2035170791</t>
  </si>
  <si>
    <t>Poznámka k souboru cen:_x000d_
1. V cenách jsou započteny náklady na podbití pražce oboustranně v otevřeném i zapuštěném KL, odstranění kameniva, zdvih, ruční podbití, úprava profilu KL a případná úprava snížení pod patou kolejnice.</t>
  </si>
  <si>
    <t>5909010110</t>
  </si>
  <si>
    <t>Ojedinělé ruční podbití pražců výhybkových dřevěných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</si>
  <si>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-1341046935</t>
  </si>
  <si>
    <t>5905110020</t>
  </si>
  <si>
    <t>Snížení KL pod patou kolejnice ve výhybce. Poznámka: 1. V cenách jsou započteny náklady na snížení KL pod patou kolejnice ručně vidlemi. 2. V cenách nejsou obsaženy náklady na doplnění a dodávku kameniva.</t>
  </si>
  <si>
    <t>714030314</t>
  </si>
  <si>
    <t>Poznámka k souboru cen:_x000d_
1. V cenách jsou započteny náklady na snížení KL pod patou kolejnice ručně vidlemi._x000d_
2. V cenách nejsou obsaženy náklady na doplnění a dodávku kameniva.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</si>
  <si>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</si>
  <si>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</si>
  <si>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m3</t>
  </si>
  <si>
    <t>-159158217</t>
  </si>
  <si>
    <t>Poznámka k souboru cen:_x000d_
1. V cenách jsou započteny náklady na doplnění kameniva ojediněle ručně vidlemi a/nebo souvisle strojně z výsypných vozů případně nakladačem._x000d_
2. V cenách nejsou obsaženy náklady na dodávku kameniva.</t>
  </si>
  <si>
    <t>5905105040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</si>
  <si>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</si>
  <si>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1801410893</t>
  </si>
  <si>
    <t>5955101005</t>
  </si>
  <si>
    <t>Kamenivo drcené štěrk frakce 31,5/63 třídy min. BII</t>
  </si>
  <si>
    <t>1073690905</t>
  </si>
  <si>
    <t>(350+140)*1,5</t>
  </si>
  <si>
    <t>9902100300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</si>
  <si>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</si>
  <si>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230120987</t>
  </si>
  <si>
    <t>nový štěrk</t>
  </si>
  <si>
    <t>735</t>
  </si>
  <si>
    <t>5913070020</t>
  </si>
  <si>
    <t>Demontáž betonové přejezdové konstrukce část vnitřní. Poznámka: 1. V cenách jsou započteny náklady na demontáž konstrukce a naložení na dopravní prostředek.</t>
  </si>
  <si>
    <t>-1159158557</t>
  </si>
  <si>
    <t>Poznámka k souboru cen:_x000d_
1. V cenách jsou započteny náklady na demontáž konstrukce a naložení na dopravní prostředek.</t>
  </si>
  <si>
    <t>3*2</t>
  </si>
  <si>
    <t>5913075020</t>
  </si>
  <si>
    <t>Montáž betonové přejezdové konstrukce část vnitřní. Poznámka: 1. V cenách jsou započteny náklady na montáž konstrukce. 2. V cenách nejsou obsaženy náklady na dodávku materiálu.</t>
  </si>
  <si>
    <t>2088815664</t>
  </si>
  <si>
    <t>Poznámka k souboru cen:_x000d_
1. V cenách jsou započteny náklady na montáž konstrukce._x000d_
2. V cenách nejsou obsaženy náklady na dodávku materiálu.</t>
  </si>
  <si>
    <t>5913200120</t>
  </si>
  <si>
    <t>Demontáž dřevěné konstrukce přechodu část vnitřní. Poznámka: 1. V cenách jsou započteny náklady na demontáž a naložení na dopravní prostředek.</t>
  </si>
  <si>
    <t>-152449330</t>
  </si>
  <si>
    <t>Poznámka k souboru cen:_x000d_
1. V cenách jsou započteny náklady na demontáž a naložení na dopravní prostředek.</t>
  </si>
  <si>
    <t>5913205120</t>
  </si>
  <si>
    <t>Montáž dřevěné konstrukce přechodu část vnitřní. Poznámka: 1. V cenách jsou započteny náklady na montáž a manipulaci. 2. V cenách nejsou obsaženy náklady na dodávku materiálu.</t>
  </si>
  <si>
    <t>-167818664</t>
  </si>
  <si>
    <t>Poznámka k souboru cen:_x000d_
1. V cenách jsou započteny náklady na montáž a manipulaci._x000d_
2. V cenách nejsou obsaženy náklady na dodávku materiálu.</t>
  </si>
  <si>
    <t>7497351560</t>
  </si>
  <si>
    <t>Montáž přímého ukolejnění na elektrizovaných tratích nebo v kolejových obvodech</t>
  </si>
  <si>
    <t>1516908656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</si>
  <si>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</si>
  <si>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</si>
  <si>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-1110000088</t>
  </si>
  <si>
    <t>9903200100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</si>
  <si>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</si>
  <si>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-1235612390</t>
  </si>
  <si>
    <t>Poznámka k souboru cen:_x000d_
Ceny jsou určeny pro dopravu mechanizmů na místo prováděných prací po silnici i po kolejích.V ceně jsou započteny i náklady na zpáteční cestu dopravního prostředku. Měrnou jednotkou je kus přepravovaného stroje.</t>
  </si>
  <si>
    <t>společně pro SO 01 - SO 05 (bagr, ASPv, pluh)</t>
  </si>
  <si>
    <t>2*3</t>
  </si>
  <si>
    <t>SO 05 - Kácení a výřez křovin</t>
  </si>
  <si>
    <t>5904035110</t>
  </si>
  <si>
    <t>Kácení stromů se sklonem terénu přes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</si>
  <si>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1297614283</t>
  </si>
  <si>
    <t>Poznámka k souboru cen:_x000d_
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terénu._x000d_
2. V cenách nejsou obsaženy náklady na dopravu a skládkovné.</t>
  </si>
  <si>
    <t>3500+2000</t>
  </si>
  <si>
    <t>5904035120</t>
  </si>
  <si>
    <t>Kácení stromů se sklonem terénu přes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</si>
  <si>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140493268</t>
  </si>
  <si>
    <t>5904035140</t>
  </si>
  <si>
    <t>Kácení stromů se sklonem terénu přes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</si>
  <si>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-607994603</t>
  </si>
  <si>
    <t>5904040140</t>
  </si>
  <si>
    <t>Rizikové kácení stromů listnatých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</si>
  <si>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1604616297</t>
  </si>
  <si>
    <t>Poznámka k souboru cen:_x000d_
1. V cenách jsou započteny náklady na použití lanové nebo podobné techniky na odvětvení, kácení, rozřezání a snesení kmene, spálení, štěpkování a rozprostření nebo naložení odpadu na dopravní prostředek a uložení na skládku._x000d_
2. V cenách nejsou obsaženy náklady na dopravu a skládkovné.</t>
  </si>
  <si>
    <t>5904020120</t>
  </si>
  <si>
    <t>Vyřezání křovin porost hustý 6 a více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</si>
  <si>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2037765043</t>
  </si>
  <si>
    <t>Poznámka k souboru cen:_x000d_
1. V cenách jsou započteny náklady na vyřezání a likvidaci výřezu spálením, štěpkováním nebo jeho naložení na dopravní prostředek a uložení na skládku._x000d_
2. V cenách nejsou obsaženy náklady na dopravu a skládkovné.</t>
  </si>
  <si>
    <t>20000+14000</t>
  </si>
  <si>
    <t>9902100100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</si>
  <si>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</si>
  <si>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-968377750</t>
  </si>
  <si>
    <t>2 - Materiál dodávaný objednatelem NEOCEŇOVAT</t>
  </si>
  <si>
    <t>5956116000</t>
  </si>
  <si>
    <t>Pražce dřevěné výhybkové dub skupina 3 160x260</t>
  </si>
  <si>
    <t>834178175</t>
  </si>
  <si>
    <t>5956213040</t>
  </si>
  <si>
    <t xml:space="preserve">Pražec betonový příčný vystrojený  užitý SB6</t>
  </si>
  <si>
    <t>-26342315</t>
  </si>
  <si>
    <t>"SO 01.02" 41</t>
  </si>
  <si>
    <t>"SO 02.02" 48</t>
  </si>
  <si>
    <t>5956213065</t>
  </si>
  <si>
    <t xml:space="preserve">Pražec betonový příčný vystrojený  užitý tv. SB 8 P</t>
  </si>
  <si>
    <t>1275150767</t>
  </si>
  <si>
    <t>"SO 02.01" 11</t>
  </si>
  <si>
    <t>5956101010</t>
  </si>
  <si>
    <t>Pražec dřevěný příčný nevystrojený buk 2600x260x160 mm</t>
  </si>
  <si>
    <t>435269005</t>
  </si>
  <si>
    <t>"SO 01.01" 35</t>
  </si>
  <si>
    <t>"SO 01.02" 47</t>
  </si>
  <si>
    <t>"SO 02.01" 43</t>
  </si>
  <si>
    <t>"SO 02.02" 25</t>
  </si>
  <si>
    <t>5957131030</t>
  </si>
  <si>
    <t>Lepený izolovaný styk tv. S49 délky 4,00 m</t>
  </si>
  <si>
    <t>654696581</t>
  </si>
  <si>
    <t>"SO 01.02" 2</t>
  </si>
  <si>
    <t>"SO 01.03" 2</t>
  </si>
  <si>
    <t>"SO 01.04" 2</t>
  </si>
  <si>
    <t>"SO 02.04" 4</t>
  </si>
  <si>
    <t>5957131055</t>
  </si>
  <si>
    <t>Lepený izolovaný styk tv. S49 délky 4,50 m</t>
  </si>
  <si>
    <t>284611161</t>
  </si>
  <si>
    <t>"SO 02.01" 2</t>
  </si>
  <si>
    <t>5957131080</t>
  </si>
  <si>
    <t>Lepený izolovaný styk tv. S49 délky 5,00 m</t>
  </si>
  <si>
    <t>2017851795</t>
  </si>
  <si>
    <t>5957131084</t>
  </si>
  <si>
    <t>Lepený izolovaný styk tv. S49 délky 6,0 m</t>
  </si>
  <si>
    <t>-1146011280</t>
  </si>
  <si>
    <t>5957116030</t>
  </si>
  <si>
    <t>Lepený izolovaný styk tv. UIC60 délky 4,00 m</t>
  </si>
  <si>
    <t>-622560133</t>
  </si>
  <si>
    <t>"SO 02.03" 4</t>
  </si>
  <si>
    <t>5957201010</t>
  </si>
  <si>
    <t>Kolejnice užité tv. S49</t>
  </si>
  <si>
    <t>-1887690122</t>
  </si>
  <si>
    <t>"SO 01.03" 2*5</t>
  </si>
  <si>
    <t>"SO 01.04" 2*5</t>
  </si>
  <si>
    <t>"SO 02.04" 2*5</t>
  </si>
  <si>
    <t>3 - VRN</t>
  </si>
  <si>
    <t>VRN - Vedlejší rozpočtové náklady</t>
  </si>
  <si>
    <t>Vedlejší rozpočtové náklady</t>
  </si>
  <si>
    <t>021201001</t>
  </si>
  <si>
    <t>Průzkumné práce pro opravy Průzkum výskytu škodlivin kontaminace kameniva ropnými látkami</t>
  </si>
  <si>
    <t>ks</t>
  </si>
  <si>
    <t>1203342916</t>
  </si>
  <si>
    <t>022101011</t>
  </si>
  <si>
    <t>Geodetické práce Geodetické práce v průběhu opravy</t>
  </si>
  <si>
    <t>kpl</t>
  </si>
  <si>
    <t>-1574450237</t>
  </si>
  <si>
    <t>022111011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</si>
  <si>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</si>
  <si>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1852630054</t>
  </si>
  <si>
    <t>Poznámka k souboru cen:_x000d_
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</si>
  <si>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</si>
  <si>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</si>
  <si>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-1734632125</t>
  </si>
  <si>
    <t>Poznámka k souboru cen:_x000d_
V sazbě jsou započteny náklady na vyhledání trasy detektorem, zaměření a zobrazení trasy a předání výstupu zaměření. V sazbě nejsou obsaženy náklady na vytýčení sítí ve správě provozovatele.</t>
  </si>
  <si>
    <t>023121001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</si>
  <si>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</si>
  <si>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832820507</t>
  </si>
  <si>
    <t>Poznámka k souboru cen:_x000d_
V ceně jsou započteny náklady na vyhotovení projektové dokumentace podle požadavku objednatele v rozsahu pro ohlášení : 1) Technická zpráva; 2) Situace; 3) Podélný profil; 4) Vytyčovací výkres; 5) Seznam souřadnic vytyčovacích bodů.</t>
  </si>
  <si>
    <t>023131001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</si>
  <si>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</si>
  <si>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-53705552</t>
  </si>
  <si>
    <t>Poznámka k souboru cen:_x000d_
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</si>
  <si>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</si>
  <si>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</si>
  <si>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726983460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</si>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</sst>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969696"/>
      <name val="Arial CE"/>
    </font>
    <font>
      <sz val="18"/>
      <color theme="10"/>
      <name val="Wingdings 2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1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" fillId="2" borderId="20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center" vertical="center"/>
    </xf>
    <xf numFmtId="166" fontId="1" fillId="0" borderId="21" xfId="0" applyNumberFormat="1" applyFont="1" applyBorder="1" applyAlignment="1" applyProtection="1">
      <alignment vertical="center"/>
    </xf>
    <xf numFmtId="166" fontId="1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theme" Target="theme/theme1.xml" /><Relationship Id="rId18" Type="http://schemas.openxmlformats.org/officeDocument/2006/relationships/calcChain" Target="calcChain.xml" /><Relationship Id="rId1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ht="36.96" customHeight="1">
      <c r="AR2"/>
      <c r="BS2" s="17" t="s">
        <v>6</v>
      </c>
      <c r="BT2" s="17" t="s">
        <v>7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1"/>
      <c r="BS11" s="17" t="s">
        <v>6</v>
      </c>
    </row>
    <row r="12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ht="12" customHeight="1">
      <c r="B13" s="21"/>
      <c r="C13" s="22"/>
      <c r="D13" s="32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32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32</v>
      </c>
      <c r="AO14" s="22"/>
      <c r="AP14" s="22"/>
      <c r="AQ14" s="22"/>
      <c r="AR14" s="20"/>
      <c r="BE14" s="31"/>
      <c r="BS14" s="17" t="s">
        <v>6</v>
      </c>
    </row>
    <row r="15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ht="12" customHeight="1">
      <c r="B16" s="21"/>
      <c r="C16" s="22"/>
      <c r="D16" s="32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35</v>
      </c>
    </row>
    <row r="18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ht="45" customHeight="1">
      <c r="B23" s="21"/>
      <c r="C23" s="22"/>
      <c r="D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25.92" customHeight="1"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1"/>
    </row>
    <row r="27" s="1" customFormat="1" ht="6.96" customHeight="1"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1"/>
    </row>
    <row r="28" s="1" customForma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1"/>
    </row>
    <row r="29" s="2" customFormat="1" ht="14.4" customHeight="1">
      <c r="B29" s="45"/>
      <c r="C29" s="46"/>
      <c r="D29" s="32" t="s">
        <v>43</v>
      </c>
      <c r="E29" s="46"/>
      <c r="F29" s="32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31"/>
    </row>
    <row r="30" s="2" customFormat="1" ht="14.4" customHeight="1">
      <c r="B30" s="45"/>
      <c r="C30" s="46"/>
      <c r="D30" s="46"/>
      <c r="E30" s="46"/>
      <c r="F30" s="32" t="s">
        <v>45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31"/>
    </row>
    <row r="31" hidden="1" s="2" customFormat="1" ht="14.4" customHeight="1">
      <c r="B31" s="45"/>
      <c r="C31" s="46"/>
      <c r="D31" s="46"/>
      <c r="E31" s="46"/>
      <c r="F31" s="32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31"/>
    </row>
    <row r="32" hidden="1" s="2" customFormat="1" ht="14.4" customHeight="1">
      <c r="B32" s="45"/>
      <c r="C32" s="46"/>
      <c r="D32" s="46"/>
      <c r="E32" s="46"/>
      <c r="F32" s="32" t="s">
        <v>47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31"/>
    </row>
    <row r="33" hidden="1" s="2" customFormat="1" ht="14.4" customHeight="1">
      <c r="B33" s="45"/>
      <c r="C33" s="46"/>
      <c r="D33" s="46"/>
      <c r="E33" s="46"/>
      <c r="F33" s="32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</row>
    <row r="34" s="1" customFormat="1" ht="6.96" customHeight="1"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</row>
    <row r="35" s="1" customFormat="1" ht="25.92" customHeight="1">
      <c r="B35" s="38"/>
      <c r="C35" s="50"/>
      <c r="D35" s="51" t="s">
        <v>49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50</v>
      </c>
      <c r="U35" s="52"/>
      <c r="V35" s="52"/>
      <c r="W35" s="52"/>
      <c r="X35" s="54" t="s">
        <v>51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3"/>
    </row>
    <row r="36" s="1" customFormat="1" ht="6.96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</row>
    <row r="37" s="1" customFormat="1" ht="6.96" customHeight="1"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3"/>
    </row>
    <row r="41" s="1" customFormat="1" ht="6.96" customHeight="1"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3"/>
    </row>
    <row r="42" s="1" customFormat="1" ht="24.96" customHeight="1">
      <c r="B42" s="38"/>
      <c r="C42" s="23" t="s">
        <v>52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</row>
    <row r="43" s="1" customFormat="1" ht="6.96" customHeight="1"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</row>
    <row r="44" s="1" customFormat="1" ht="12" customHeight="1">
      <c r="B44" s="38"/>
      <c r="C44" s="32" t="s">
        <v>13</v>
      </c>
      <c r="D44" s="39"/>
      <c r="E44" s="39"/>
      <c r="F44" s="39"/>
      <c r="G44" s="39"/>
      <c r="H44" s="39"/>
      <c r="I44" s="39"/>
      <c r="J44" s="39"/>
      <c r="K44" s="39"/>
      <c r="L44" s="39" t="str">
        <f>K5</f>
        <v>65019091</v>
      </c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43"/>
    </row>
    <row r="45" s="3" customFormat="1" ht="36.96" customHeight="1">
      <c r="B45" s="61"/>
      <c r="C45" s="62" t="s">
        <v>16</v>
      </c>
      <c r="D45" s="63"/>
      <c r="E45" s="63"/>
      <c r="F45" s="63"/>
      <c r="G45" s="63"/>
      <c r="H45" s="63"/>
      <c r="I45" s="63"/>
      <c r="J45" s="63"/>
      <c r="K45" s="63"/>
      <c r="L45" s="64" t="str">
        <f>K6</f>
        <v>Oprava staničních kolejí č.4, 5, 6, 7 a výhybek č. 12, 13, 14, 16 v ŽST Prostřední Žleb</v>
      </c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5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</row>
    <row r="47" s="1" customFormat="1" ht="12" customHeight="1">
      <c r="B47" s="38"/>
      <c r="C47" s="32" t="s">
        <v>21</v>
      </c>
      <c r="D47" s="39"/>
      <c r="E47" s="39"/>
      <c r="F47" s="39"/>
      <c r="G47" s="39"/>
      <c r="H47" s="39"/>
      <c r="I47" s="39"/>
      <c r="J47" s="39"/>
      <c r="K47" s="39"/>
      <c r="L47" s="66" t="str">
        <f>IF(K8="","",K8)</f>
        <v>trať 083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2" t="s">
        <v>23</v>
      </c>
      <c r="AJ47" s="39"/>
      <c r="AK47" s="39"/>
      <c r="AL47" s="39"/>
      <c r="AM47" s="67" t="str">
        <f>IF(AN8= "","",AN8)</f>
        <v>20. 3. 2019</v>
      </c>
      <c r="AN47" s="67"/>
      <c r="AO47" s="39"/>
      <c r="AP47" s="39"/>
      <c r="AQ47" s="39"/>
      <c r="AR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</row>
    <row r="49" s="1" customFormat="1" ht="13.65" customHeight="1">
      <c r="B49" s="38"/>
      <c r="C49" s="32" t="s">
        <v>25</v>
      </c>
      <c r="D49" s="39"/>
      <c r="E49" s="39"/>
      <c r="F49" s="39"/>
      <c r="G49" s="39"/>
      <c r="H49" s="39"/>
      <c r="I49" s="39"/>
      <c r="J49" s="39"/>
      <c r="K49" s="39"/>
      <c r="L49" s="39" t="str">
        <f>IF(E11= "","",E11)</f>
        <v>SŽDC s.o., OŘ Ústí n.L., ST Ústí n.L.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2" t="s">
        <v>33</v>
      </c>
      <c r="AJ49" s="39"/>
      <c r="AK49" s="39"/>
      <c r="AL49" s="39"/>
      <c r="AM49" s="68" t="str">
        <f>IF(E17="","",E17)</f>
        <v xml:space="preserve"> </v>
      </c>
      <c r="AN49" s="39"/>
      <c r="AO49" s="39"/>
      <c r="AP49" s="39"/>
      <c r="AQ49" s="39"/>
      <c r="AR49" s="43"/>
      <c r="AS49" s="69" t="s">
        <v>53</v>
      </c>
      <c r="AT49" s="70"/>
      <c r="AU49" s="71"/>
      <c r="AV49" s="71"/>
      <c r="AW49" s="71"/>
      <c r="AX49" s="71"/>
      <c r="AY49" s="71"/>
      <c r="AZ49" s="71"/>
      <c r="BA49" s="71"/>
      <c r="BB49" s="71"/>
      <c r="BC49" s="71"/>
      <c r="BD49" s="72"/>
    </row>
    <row r="50" s="1" customFormat="1" ht="13.65" customHeight="1">
      <c r="B50" s="38"/>
      <c r="C50" s="32" t="s">
        <v>31</v>
      </c>
      <c r="D50" s="39"/>
      <c r="E50" s="39"/>
      <c r="F50" s="39"/>
      <c r="G50" s="39"/>
      <c r="H50" s="39"/>
      <c r="I50" s="39"/>
      <c r="J50" s="39"/>
      <c r="K50" s="39"/>
      <c r="L50" s="39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2" t="s">
        <v>36</v>
      </c>
      <c r="AJ50" s="39"/>
      <c r="AK50" s="39"/>
      <c r="AL50" s="39"/>
      <c r="AM50" s="68" t="str">
        <f>IF(E20="","",E20)</f>
        <v xml:space="preserve"> </v>
      </c>
      <c r="AN50" s="39"/>
      <c r="AO50" s="39"/>
      <c r="AP50" s="39"/>
      <c r="AQ50" s="39"/>
      <c r="AR50" s="43"/>
      <c r="AS50" s="73"/>
      <c r="AT50" s="74"/>
      <c r="AU50" s="75"/>
      <c r="AV50" s="75"/>
      <c r="AW50" s="75"/>
      <c r="AX50" s="75"/>
      <c r="AY50" s="75"/>
      <c r="AZ50" s="75"/>
      <c r="BA50" s="75"/>
      <c r="BB50" s="75"/>
      <c r="BC50" s="75"/>
      <c r="BD50" s="76"/>
    </row>
    <row r="51" s="1" customFormat="1" ht="10.8" customHeight="1"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77"/>
      <c r="AT51" s="78"/>
      <c r="AU51" s="79"/>
      <c r="AV51" s="79"/>
      <c r="AW51" s="79"/>
      <c r="AX51" s="79"/>
      <c r="AY51" s="79"/>
      <c r="AZ51" s="79"/>
      <c r="BA51" s="79"/>
      <c r="BB51" s="79"/>
      <c r="BC51" s="79"/>
      <c r="BD51" s="80"/>
    </row>
    <row r="52" s="1" customFormat="1" ht="29.28" customHeight="1">
      <c r="B52" s="38"/>
      <c r="C52" s="81" t="s">
        <v>54</v>
      </c>
      <c r="D52" s="82"/>
      <c r="E52" s="82"/>
      <c r="F52" s="82"/>
      <c r="G52" s="82"/>
      <c r="H52" s="83"/>
      <c r="I52" s="84" t="s">
        <v>55</v>
      </c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5" t="s">
        <v>56</v>
      </c>
      <c r="AH52" s="82"/>
      <c r="AI52" s="82"/>
      <c r="AJ52" s="82"/>
      <c r="AK52" s="82"/>
      <c r="AL52" s="82"/>
      <c r="AM52" s="82"/>
      <c r="AN52" s="84" t="s">
        <v>57</v>
      </c>
      <c r="AO52" s="82"/>
      <c r="AP52" s="82"/>
      <c r="AQ52" s="86" t="s">
        <v>58</v>
      </c>
      <c r="AR52" s="43"/>
      <c r="AS52" s="87" t="s">
        <v>59</v>
      </c>
      <c r="AT52" s="88" t="s">
        <v>60</v>
      </c>
      <c r="AU52" s="88" t="s">
        <v>61</v>
      </c>
      <c r="AV52" s="88" t="s">
        <v>62</v>
      </c>
      <c r="AW52" s="88" t="s">
        <v>63</v>
      </c>
      <c r="AX52" s="88" t="s">
        <v>64</v>
      </c>
      <c r="AY52" s="88" t="s">
        <v>65</v>
      </c>
      <c r="AZ52" s="88" t="s">
        <v>66</v>
      </c>
      <c r="BA52" s="88" t="s">
        <v>67</v>
      </c>
      <c r="BB52" s="88" t="s">
        <v>68</v>
      </c>
      <c r="BC52" s="88" t="s">
        <v>69</v>
      </c>
      <c r="BD52" s="89" t="s">
        <v>70</v>
      </c>
    </row>
    <row r="53" s="1" customFormat="1" ht="10.8" customHeight="1"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</row>
    <row r="54" s="4" customFormat="1" ht="32.4" customHeight="1">
      <c r="B54" s="93"/>
      <c r="C54" s="94" t="s">
        <v>71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ROUND(AG55+AG69+AG70,2)</f>
        <v>0</v>
      </c>
      <c r="AH54" s="96"/>
      <c r="AI54" s="96"/>
      <c r="AJ54" s="96"/>
      <c r="AK54" s="96"/>
      <c r="AL54" s="96"/>
      <c r="AM54" s="96"/>
      <c r="AN54" s="97">
        <f>SUM(AG54,AT54)</f>
        <v>0</v>
      </c>
      <c r="AO54" s="97"/>
      <c r="AP54" s="97"/>
      <c r="AQ54" s="98" t="s">
        <v>19</v>
      </c>
      <c r="AR54" s="99"/>
      <c r="AS54" s="100">
        <f>ROUND(AS55+AS69+AS70,2)</f>
        <v>0</v>
      </c>
      <c r="AT54" s="101">
        <f>ROUND(SUM(AV54:AW54),2)</f>
        <v>0</v>
      </c>
      <c r="AU54" s="102">
        <f>ROUND(AU55+AU69+AU70,5)</f>
        <v>0</v>
      </c>
      <c r="AV54" s="101">
        <f>ROUND(AZ54*L29,2)</f>
        <v>0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ROUND(AZ55+AZ69+AZ70,2)</f>
        <v>0</v>
      </c>
      <c r="BA54" s="101">
        <f>ROUND(BA55+BA69+BA70,2)</f>
        <v>0</v>
      </c>
      <c r="BB54" s="101">
        <f>ROUND(BB55+BB69+BB70,2)</f>
        <v>0</v>
      </c>
      <c r="BC54" s="101">
        <f>ROUND(BC55+BC69+BC70,2)</f>
        <v>0</v>
      </c>
      <c r="BD54" s="103">
        <f>ROUND(BD55+BD69+BD70,2)</f>
        <v>0</v>
      </c>
      <c r="BS54" s="104" t="s">
        <v>72</v>
      </c>
      <c r="BT54" s="104" t="s">
        <v>73</v>
      </c>
      <c r="BU54" s="105" t="s">
        <v>74</v>
      </c>
      <c r="BV54" s="104" t="s">
        <v>75</v>
      </c>
      <c r="BW54" s="104" t="s">
        <v>5</v>
      </c>
      <c r="BX54" s="104" t="s">
        <v>76</v>
      </c>
      <c r="CL54" s="104" t="s">
        <v>19</v>
      </c>
    </row>
    <row r="55" s="5" customFormat="1" ht="16.5" customHeight="1">
      <c r="B55" s="106"/>
      <c r="C55" s="107"/>
      <c r="D55" s="108" t="s">
        <v>77</v>
      </c>
      <c r="E55" s="108"/>
      <c r="F55" s="108"/>
      <c r="G55" s="108"/>
      <c r="H55" s="108"/>
      <c r="I55" s="109"/>
      <c r="J55" s="108" t="s">
        <v>78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ROUND(AG56+AG61+SUM(AG66:AG68),2)</f>
        <v>0</v>
      </c>
      <c r="AH55" s="109"/>
      <c r="AI55" s="109"/>
      <c r="AJ55" s="109"/>
      <c r="AK55" s="109"/>
      <c r="AL55" s="109"/>
      <c r="AM55" s="109"/>
      <c r="AN55" s="111">
        <f>SUM(AG55,AT55)</f>
        <v>0</v>
      </c>
      <c r="AO55" s="109"/>
      <c r="AP55" s="109"/>
      <c r="AQ55" s="112" t="s">
        <v>79</v>
      </c>
      <c r="AR55" s="113"/>
      <c r="AS55" s="114">
        <f>ROUND(AS56+AS61+SUM(AS66:AS68),2)</f>
        <v>0</v>
      </c>
      <c r="AT55" s="115">
        <f>ROUND(SUM(AV55:AW55),2)</f>
        <v>0</v>
      </c>
      <c r="AU55" s="116">
        <f>ROUND(AU56+AU61+SUM(AU66:AU68),5)</f>
        <v>0</v>
      </c>
      <c r="AV55" s="115">
        <f>ROUND(AZ55*L29,2)</f>
        <v>0</v>
      </c>
      <c r="AW55" s="115">
        <f>ROUND(BA55*L30,2)</f>
        <v>0</v>
      </c>
      <c r="AX55" s="115">
        <f>ROUND(BB55*L29,2)</f>
        <v>0</v>
      </c>
      <c r="AY55" s="115">
        <f>ROUND(BC55*L30,2)</f>
        <v>0</v>
      </c>
      <c r="AZ55" s="115">
        <f>ROUND(AZ56+AZ61+SUM(AZ66:AZ68),2)</f>
        <v>0</v>
      </c>
      <c r="BA55" s="115">
        <f>ROUND(BA56+BA61+SUM(BA66:BA68),2)</f>
        <v>0</v>
      </c>
      <c r="BB55" s="115">
        <f>ROUND(BB56+BB61+SUM(BB66:BB68),2)</f>
        <v>0</v>
      </c>
      <c r="BC55" s="115">
        <f>ROUND(BC56+BC61+SUM(BC66:BC68),2)</f>
        <v>0</v>
      </c>
      <c r="BD55" s="117">
        <f>ROUND(BD56+BD61+SUM(BD66:BD68),2)</f>
        <v>0</v>
      </c>
      <c r="BS55" s="118" t="s">
        <v>72</v>
      </c>
      <c r="BT55" s="118" t="s">
        <v>77</v>
      </c>
      <c r="BU55" s="118" t="s">
        <v>74</v>
      </c>
      <c r="BV55" s="118" t="s">
        <v>75</v>
      </c>
      <c r="BW55" s="118" t="s">
        <v>80</v>
      </c>
      <c r="BX55" s="118" t="s">
        <v>5</v>
      </c>
      <c r="CL55" s="118" t="s">
        <v>19</v>
      </c>
      <c r="CM55" s="118" t="s">
        <v>81</v>
      </c>
    </row>
    <row r="56" s="6" customFormat="1" ht="16.5" customHeight="1">
      <c r="B56" s="119"/>
      <c r="C56" s="120"/>
      <c r="D56" s="120"/>
      <c r="E56" s="121" t="s">
        <v>82</v>
      </c>
      <c r="F56" s="121"/>
      <c r="G56" s="121"/>
      <c r="H56" s="121"/>
      <c r="I56" s="121"/>
      <c r="J56" s="120"/>
      <c r="K56" s="121" t="s">
        <v>83</v>
      </c>
      <c r="L56" s="121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2">
        <f>ROUND(SUM(AG57:AG60),2)</f>
        <v>0</v>
      </c>
      <c r="AH56" s="120"/>
      <c r="AI56" s="120"/>
      <c r="AJ56" s="120"/>
      <c r="AK56" s="120"/>
      <c r="AL56" s="120"/>
      <c r="AM56" s="120"/>
      <c r="AN56" s="123">
        <f>SUM(AG56,AT56)</f>
        <v>0</v>
      </c>
      <c r="AO56" s="120"/>
      <c r="AP56" s="120"/>
      <c r="AQ56" s="124" t="s">
        <v>84</v>
      </c>
      <c r="AR56" s="125"/>
      <c r="AS56" s="126">
        <f>ROUND(SUM(AS57:AS60),2)</f>
        <v>0</v>
      </c>
      <c r="AT56" s="127">
        <f>ROUND(SUM(AV56:AW56),2)</f>
        <v>0</v>
      </c>
      <c r="AU56" s="128">
        <f>ROUND(SUM(AU57:AU60),5)</f>
        <v>0</v>
      </c>
      <c r="AV56" s="127">
        <f>ROUND(AZ56*L29,2)</f>
        <v>0</v>
      </c>
      <c r="AW56" s="127">
        <f>ROUND(BA56*L30,2)</f>
        <v>0</v>
      </c>
      <c r="AX56" s="127">
        <f>ROUND(BB56*L29,2)</f>
        <v>0</v>
      </c>
      <c r="AY56" s="127">
        <f>ROUND(BC56*L30,2)</f>
        <v>0</v>
      </c>
      <c r="AZ56" s="127">
        <f>ROUND(SUM(AZ57:AZ60),2)</f>
        <v>0</v>
      </c>
      <c r="BA56" s="127">
        <f>ROUND(SUM(BA57:BA60),2)</f>
        <v>0</v>
      </c>
      <c r="BB56" s="127">
        <f>ROUND(SUM(BB57:BB60),2)</f>
        <v>0</v>
      </c>
      <c r="BC56" s="127">
        <f>ROUND(SUM(BC57:BC60),2)</f>
        <v>0</v>
      </c>
      <c r="BD56" s="129">
        <f>ROUND(SUM(BD57:BD60),2)</f>
        <v>0</v>
      </c>
      <c r="BS56" s="130" t="s">
        <v>72</v>
      </c>
      <c r="BT56" s="130" t="s">
        <v>81</v>
      </c>
      <c r="BU56" s="130" t="s">
        <v>74</v>
      </c>
      <c r="BV56" s="130" t="s">
        <v>75</v>
      </c>
      <c r="BW56" s="130" t="s">
        <v>85</v>
      </c>
      <c r="BX56" s="130" t="s">
        <v>80</v>
      </c>
      <c r="CL56" s="130" t="s">
        <v>19</v>
      </c>
    </row>
    <row r="57" s="6" customFormat="1" ht="25.5" customHeight="1">
      <c r="A57" s="131" t="s">
        <v>86</v>
      </c>
      <c r="B57" s="119"/>
      <c r="C57" s="120"/>
      <c r="D57" s="120"/>
      <c r="E57" s="120"/>
      <c r="F57" s="121" t="s">
        <v>87</v>
      </c>
      <c r="G57" s="121"/>
      <c r="H57" s="121"/>
      <c r="I57" s="121"/>
      <c r="J57" s="121"/>
      <c r="K57" s="120"/>
      <c r="L57" s="121" t="s">
        <v>88</v>
      </c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3">
        <f>'SO 01.01 - SO 01.01 - Výh...'!J34</f>
        <v>0</v>
      </c>
      <c r="AH57" s="120"/>
      <c r="AI57" s="120"/>
      <c r="AJ57" s="120"/>
      <c r="AK57" s="120"/>
      <c r="AL57" s="120"/>
      <c r="AM57" s="120"/>
      <c r="AN57" s="123">
        <f>SUM(AG57,AT57)</f>
        <v>0</v>
      </c>
      <c r="AO57" s="120"/>
      <c r="AP57" s="120"/>
      <c r="AQ57" s="124" t="s">
        <v>84</v>
      </c>
      <c r="AR57" s="125"/>
      <c r="AS57" s="126">
        <v>0</v>
      </c>
      <c r="AT57" s="127">
        <f>ROUND(SUM(AV57:AW57),2)</f>
        <v>0</v>
      </c>
      <c r="AU57" s="128">
        <f>'SO 01.01 - SO 01.01 - Výh...'!P93</f>
        <v>0</v>
      </c>
      <c r="AV57" s="127">
        <f>'SO 01.01 - SO 01.01 - Výh...'!J37</f>
        <v>0</v>
      </c>
      <c r="AW57" s="127">
        <f>'SO 01.01 - SO 01.01 - Výh...'!J38</f>
        <v>0</v>
      </c>
      <c r="AX57" s="127">
        <f>'SO 01.01 - SO 01.01 - Výh...'!J39</f>
        <v>0</v>
      </c>
      <c r="AY57" s="127">
        <f>'SO 01.01 - SO 01.01 - Výh...'!J40</f>
        <v>0</v>
      </c>
      <c r="AZ57" s="127">
        <f>'SO 01.01 - SO 01.01 - Výh...'!F37</f>
        <v>0</v>
      </c>
      <c r="BA57" s="127">
        <f>'SO 01.01 - SO 01.01 - Výh...'!F38</f>
        <v>0</v>
      </c>
      <c r="BB57" s="127">
        <f>'SO 01.01 - SO 01.01 - Výh...'!F39</f>
        <v>0</v>
      </c>
      <c r="BC57" s="127">
        <f>'SO 01.01 - SO 01.01 - Výh...'!F40</f>
        <v>0</v>
      </c>
      <c r="BD57" s="129">
        <f>'SO 01.01 - SO 01.01 - Výh...'!F41</f>
        <v>0</v>
      </c>
      <c r="BT57" s="130" t="s">
        <v>89</v>
      </c>
      <c r="BV57" s="130" t="s">
        <v>75</v>
      </c>
      <c r="BW57" s="130" t="s">
        <v>90</v>
      </c>
      <c r="BX57" s="130" t="s">
        <v>85</v>
      </c>
      <c r="CL57" s="130" t="s">
        <v>19</v>
      </c>
    </row>
    <row r="58" s="6" customFormat="1" ht="25.5" customHeight="1">
      <c r="A58" s="131" t="s">
        <v>86</v>
      </c>
      <c r="B58" s="119"/>
      <c r="C58" s="120"/>
      <c r="D58" s="120"/>
      <c r="E58" s="120"/>
      <c r="F58" s="121" t="s">
        <v>91</v>
      </c>
      <c r="G58" s="121"/>
      <c r="H58" s="121"/>
      <c r="I58" s="121"/>
      <c r="J58" s="121"/>
      <c r="K58" s="120"/>
      <c r="L58" s="121" t="s">
        <v>92</v>
      </c>
      <c r="M58" s="121"/>
      <c r="N58" s="121"/>
      <c r="O58" s="121"/>
      <c r="P58" s="121"/>
      <c r="Q58" s="121"/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3">
        <f>'SO 01.02 - SO 01.02 - Výh...'!J34</f>
        <v>0</v>
      </c>
      <c r="AH58" s="120"/>
      <c r="AI58" s="120"/>
      <c r="AJ58" s="120"/>
      <c r="AK58" s="120"/>
      <c r="AL58" s="120"/>
      <c r="AM58" s="120"/>
      <c r="AN58" s="123">
        <f>SUM(AG58,AT58)</f>
        <v>0</v>
      </c>
      <c r="AO58" s="120"/>
      <c r="AP58" s="120"/>
      <c r="AQ58" s="124" t="s">
        <v>84</v>
      </c>
      <c r="AR58" s="125"/>
      <c r="AS58" s="126">
        <v>0</v>
      </c>
      <c r="AT58" s="127">
        <f>ROUND(SUM(AV58:AW58),2)</f>
        <v>0</v>
      </c>
      <c r="AU58" s="128">
        <f>'SO 01.02 - SO 01.02 - Výh...'!P93</f>
        <v>0</v>
      </c>
      <c r="AV58" s="127">
        <f>'SO 01.02 - SO 01.02 - Výh...'!J37</f>
        <v>0</v>
      </c>
      <c r="AW58" s="127">
        <f>'SO 01.02 - SO 01.02 - Výh...'!J38</f>
        <v>0</v>
      </c>
      <c r="AX58" s="127">
        <f>'SO 01.02 - SO 01.02 - Výh...'!J39</f>
        <v>0</v>
      </c>
      <c r="AY58" s="127">
        <f>'SO 01.02 - SO 01.02 - Výh...'!J40</f>
        <v>0</v>
      </c>
      <c r="AZ58" s="127">
        <f>'SO 01.02 - SO 01.02 - Výh...'!F37</f>
        <v>0</v>
      </c>
      <c r="BA58" s="127">
        <f>'SO 01.02 - SO 01.02 - Výh...'!F38</f>
        <v>0</v>
      </c>
      <c r="BB58" s="127">
        <f>'SO 01.02 - SO 01.02 - Výh...'!F39</f>
        <v>0</v>
      </c>
      <c r="BC58" s="127">
        <f>'SO 01.02 - SO 01.02 - Výh...'!F40</f>
        <v>0</v>
      </c>
      <c r="BD58" s="129">
        <f>'SO 01.02 - SO 01.02 - Výh...'!F41</f>
        <v>0</v>
      </c>
      <c r="BT58" s="130" t="s">
        <v>89</v>
      </c>
      <c r="BV58" s="130" t="s">
        <v>75</v>
      </c>
      <c r="BW58" s="130" t="s">
        <v>93</v>
      </c>
      <c r="BX58" s="130" t="s">
        <v>85</v>
      </c>
      <c r="CL58" s="130" t="s">
        <v>19</v>
      </c>
    </row>
    <row r="59" s="6" customFormat="1" ht="25.5" customHeight="1">
      <c r="A59" s="131" t="s">
        <v>86</v>
      </c>
      <c r="B59" s="119"/>
      <c r="C59" s="120"/>
      <c r="D59" s="120"/>
      <c r="E59" s="120"/>
      <c r="F59" s="121" t="s">
        <v>94</v>
      </c>
      <c r="G59" s="121"/>
      <c r="H59" s="121"/>
      <c r="I59" s="121"/>
      <c r="J59" s="121"/>
      <c r="K59" s="120"/>
      <c r="L59" s="121" t="s">
        <v>95</v>
      </c>
      <c r="M59" s="121"/>
      <c r="N59" s="121"/>
      <c r="O59" s="121"/>
      <c r="P59" s="121"/>
      <c r="Q59" s="121"/>
      <c r="R59" s="121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3">
        <f>'SO 01.03 - SO 01.03 - 5. SK'!J34</f>
        <v>0</v>
      </c>
      <c r="AH59" s="120"/>
      <c r="AI59" s="120"/>
      <c r="AJ59" s="120"/>
      <c r="AK59" s="120"/>
      <c r="AL59" s="120"/>
      <c r="AM59" s="120"/>
      <c r="AN59" s="123">
        <f>SUM(AG59,AT59)</f>
        <v>0</v>
      </c>
      <c r="AO59" s="120"/>
      <c r="AP59" s="120"/>
      <c r="AQ59" s="124" t="s">
        <v>84</v>
      </c>
      <c r="AR59" s="125"/>
      <c r="AS59" s="126">
        <v>0</v>
      </c>
      <c r="AT59" s="127">
        <f>ROUND(SUM(AV59:AW59),2)</f>
        <v>0</v>
      </c>
      <c r="AU59" s="128">
        <f>'SO 01.03 - SO 01.03 - 5. SK'!P93</f>
        <v>0</v>
      </c>
      <c r="AV59" s="127">
        <f>'SO 01.03 - SO 01.03 - 5. SK'!J37</f>
        <v>0</v>
      </c>
      <c r="AW59" s="127">
        <f>'SO 01.03 - SO 01.03 - 5. SK'!J38</f>
        <v>0</v>
      </c>
      <c r="AX59" s="127">
        <f>'SO 01.03 - SO 01.03 - 5. SK'!J39</f>
        <v>0</v>
      </c>
      <c r="AY59" s="127">
        <f>'SO 01.03 - SO 01.03 - 5. SK'!J40</f>
        <v>0</v>
      </c>
      <c r="AZ59" s="127">
        <f>'SO 01.03 - SO 01.03 - 5. SK'!F37</f>
        <v>0</v>
      </c>
      <c r="BA59" s="127">
        <f>'SO 01.03 - SO 01.03 - 5. SK'!F38</f>
        <v>0</v>
      </c>
      <c r="BB59" s="127">
        <f>'SO 01.03 - SO 01.03 - 5. SK'!F39</f>
        <v>0</v>
      </c>
      <c r="BC59" s="127">
        <f>'SO 01.03 - SO 01.03 - 5. SK'!F40</f>
        <v>0</v>
      </c>
      <c r="BD59" s="129">
        <f>'SO 01.03 - SO 01.03 - 5. SK'!F41</f>
        <v>0</v>
      </c>
      <c r="BT59" s="130" t="s">
        <v>89</v>
      </c>
      <c r="BV59" s="130" t="s">
        <v>75</v>
      </c>
      <c r="BW59" s="130" t="s">
        <v>96</v>
      </c>
      <c r="BX59" s="130" t="s">
        <v>85</v>
      </c>
      <c r="CL59" s="130" t="s">
        <v>19</v>
      </c>
    </row>
    <row r="60" s="6" customFormat="1" ht="25.5" customHeight="1">
      <c r="A60" s="131" t="s">
        <v>86</v>
      </c>
      <c r="B60" s="119"/>
      <c r="C60" s="120"/>
      <c r="D60" s="120"/>
      <c r="E60" s="120"/>
      <c r="F60" s="121" t="s">
        <v>97</v>
      </c>
      <c r="G60" s="121"/>
      <c r="H60" s="121"/>
      <c r="I60" s="121"/>
      <c r="J60" s="121"/>
      <c r="K60" s="120"/>
      <c r="L60" s="121" t="s">
        <v>98</v>
      </c>
      <c r="M60" s="121"/>
      <c r="N60" s="121"/>
      <c r="O60" s="121"/>
      <c r="P60" s="121"/>
      <c r="Q60" s="121"/>
      <c r="R60" s="121"/>
      <c r="S60" s="121"/>
      <c r="T60" s="121"/>
      <c r="U60" s="121"/>
      <c r="V60" s="121"/>
      <c r="W60" s="121"/>
      <c r="X60" s="121"/>
      <c r="Y60" s="121"/>
      <c r="Z60" s="121"/>
      <c r="AA60" s="121"/>
      <c r="AB60" s="121"/>
      <c r="AC60" s="121"/>
      <c r="AD60" s="121"/>
      <c r="AE60" s="121"/>
      <c r="AF60" s="121"/>
      <c r="AG60" s="123">
        <f>'SO 01.04 - SO 01.04 - 7. SK'!J34</f>
        <v>0</v>
      </c>
      <c r="AH60" s="120"/>
      <c r="AI60" s="120"/>
      <c r="AJ60" s="120"/>
      <c r="AK60" s="120"/>
      <c r="AL60" s="120"/>
      <c r="AM60" s="120"/>
      <c r="AN60" s="123">
        <f>SUM(AG60,AT60)</f>
        <v>0</v>
      </c>
      <c r="AO60" s="120"/>
      <c r="AP60" s="120"/>
      <c r="AQ60" s="124" t="s">
        <v>84</v>
      </c>
      <c r="AR60" s="125"/>
      <c r="AS60" s="126">
        <v>0</v>
      </c>
      <c r="AT60" s="127">
        <f>ROUND(SUM(AV60:AW60),2)</f>
        <v>0</v>
      </c>
      <c r="AU60" s="128">
        <f>'SO 01.04 - SO 01.04 - 7. SK'!P93</f>
        <v>0</v>
      </c>
      <c r="AV60" s="127">
        <f>'SO 01.04 - SO 01.04 - 7. SK'!J37</f>
        <v>0</v>
      </c>
      <c r="AW60" s="127">
        <f>'SO 01.04 - SO 01.04 - 7. SK'!J38</f>
        <v>0</v>
      </c>
      <c r="AX60" s="127">
        <f>'SO 01.04 - SO 01.04 - 7. SK'!J39</f>
        <v>0</v>
      </c>
      <c r="AY60" s="127">
        <f>'SO 01.04 - SO 01.04 - 7. SK'!J40</f>
        <v>0</v>
      </c>
      <c r="AZ60" s="127">
        <f>'SO 01.04 - SO 01.04 - 7. SK'!F37</f>
        <v>0</v>
      </c>
      <c r="BA60" s="127">
        <f>'SO 01.04 - SO 01.04 - 7. SK'!F38</f>
        <v>0</v>
      </c>
      <c r="BB60" s="127">
        <f>'SO 01.04 - SO 01.04 - 7. SK'!F39</f>
        <v>0</v>
      </c>
      <c r="BC60" s="127">
        <f>'SO 01.04 - SO 01.04 - 7. SK'!F40</f>
        <v>0</v>
      </c>
      <c r="BD60" s="129">
        <f>'SO 01.04 - SO 01.04 - 7. SK'!F41</f>
        <v>0</v>
      </c>
      <c r="BT60" s="130" t="s">
        <v>89</v>
      </c>
      <c r="BV60" s="130" t="s">
        <v>75</v>
      </c>
      <c r="BW60" s="130" t="s">
        <v>99</v>
      </c>
      <c r="BX60" s="130" t="s">
        <v>85</v>
      </c>
      <c r="CL60" s="130" t="s">
        <v>19</v>
      </c>
    </row>
    <row r="61" s="6" customFormat="1" ht="16.5" customHeight="1">
      <c r="B61" s="119"/>
      <c r="C61" s="120"/>
      <c r="D61" s="120"/>
      <c r="E61" s="121" t="s">
        <v>100</v>
      </c>
      <c r="F61" s="121"/>
      <c r="G61" s="121"/>
      <c r="H61" s="121"/>
      <c r="I61" s="121"/>
      <c r="J61" s="120"/>
      <c r="K61" s="121" t="s">
        <v>101</v>
      </c>
      <c r="L61" s="121"/>
      <c r="M61" s="121"/>
      <c r="N61" s="121"/>
      <c r="O61" s="121"/>
      <c r="P61" s="121"/>
      <c r="Q61" s="121"/>
      <c r="R61" s="121"/>
      <c r="S61" s="121"/>
      <c r="T61" s="121"/>
      <c r="U61" s="121"/>
      <c r="V61" s="121"/>
      <c r="W61" s="121"/>
      <c r="X61" s="121"/>
      <c r="Y61" s="121"/>
      <c r="Z61" s="121"/>
      <c r="AA61" s="121"/>
      <c r="AB61" s="121"/>
      <c r="AC61" s="121"/>
      <c r="AD61" s="121"/>
      <c r="AE61" s="121"/>
      <c r="AF61" s="121"/>
      <c r="AG61" s="122">
        <f>ROUND(SUM(AG62:AG65),2)</f>
        <v>0</v>
      </c>
      <c r="AH61" s="120"/>
      <c r="AI61" s="120"/>
      <c r="AJ61" s="120"/>
      <c r="AK61" s="120"/>
      <c r="AL61" s="120"/>
      <c r="AM61" s="120"/>
      <c r="AN61" s="123">
        <f>SUM(AG61,AT61)</f>
        <v>0</v>
      </c>
      <c r="AO61" s="120"/>
      <c r="AP61" s="120"/>
      <c r="AQ61" s="124" t="s">
        <v>84</v>
      </c>
      <c r="AR61" s="125"/>
      <c r="AS61" s="126">
        <f>ROUND(SUM(AS62:AS65),2)</f>
        <v>0</v>
      </c>
      <c r="AT61" s="127">
        <f>ROUND(SUM(AV61:AW61),2)</f>
        <v>0</v>
      </c>
      <c r="AU61" s="128">
        <f>ROUND(SUM(AU62:AU65),5)</f>
        <v>0</v>
      </c>
      <c r="AV61" s="127">
        <f>ROUND(AZ61*L29,2)</f>
        <v>0</v>
      </c>
      <c r="AW61" s="127">
        <f>ROUND(BA61*L30,2)</f>
        <v>0</v>
      </c>
      <c r="AX61" s="127">
        <f>ROUND(BB61*L29,2)</f>
        <v>0</v>
      </c>
      <c r="AY61" s="127">
        <f>ROUND(BC61*L30,2)</f>
        <v>0</v>
      </c>
      <c r="AZ61" s="127">
        <f>ROUND(SUM(AZ62:AZ65),2)</f>
        <v>0</v>
      </c>
      <c r="BA61" s="127">
        <f>ROUND(SUM(BA62:BA65),2)</f>
        <v>0</v>
      </c>
      <c r="BB61" s="127">
        <f>ROUND(SUM(BB62:BB65),2)</f>
        <v>0</v>
      </c>
      <c r="BC61" s="127">
        <f>ROUND(SUM(BC62:BC65),2)</f>
        <v>0</v>
      </c>
      <c r="BD61" s="129">
        <f>ROUND(SUM(BD62:BD65),2)</f>
        <v>0</v>
      </c>
      <c r="BS61" s="130" t="s">
        <v>72</v>
      </c>
      <c r="BT61" s="130" t="s">
        <v>81</v>
      </c>
      <c r="BU61" s="130" t="s">
        <v>74</v>
      </c>
      <c r="BV61" s="130" t="s">
        <v>75</v>
      </c>
      <c r="BW61" s="130" t="s">
        <v>102</v>
      </c>
      <c r="BX61" s="130" t="s">
        <v>80</v>
      </c>
      <c r="CL61" s="130" t="s">
        <v>19</v>
      </c>
    </row>
    <row r="62" s="6" customFormat="1" ht="25.5" customHeight="1">
      <c r="A62" s="131" t="s">
        <v>86</v>
      </c>
      <c r="B62" s="119"/>
      <c r="C62" s="120"/>
      <c r="D62" s="120"/>
      <c r="E62" s="120"/>
      <c r="F62" s="121" t="s">
        <v>103</v>
      </c>
      <c r="G62" s="121"/>
      <c r="H62" s="121"/>
      <c r="I62" s="121"/>
      <c r="J62" s="121"/>
      <c r="K62" s="120"/>
      <c r="L62" s="121" t="s">
        <v>104</v>
      </c>
      <c r="M62" s="121"/>
      <c r="N62" s="121"/>
      <c r="O62" s="121"/>
      <c r="P62" s="121"/>
      <c r="Q62" s="121"/>
      <c r="R62" s="121"/>
      <c r="S62" s="121"/>
      <c r="T62" s="121"/>
      <c r="U62" s="121"/>
      <c r="V62" s="121"/>
      <c r="W62" s="121"/>
      <c r="X62" s="121"/>
      <c r="Y62" s="121"/>
      <c r="Z62" s="121"/>
      <c r="AA62" s="121"/>
      <c r="AB62" s="121"/>
      <c r="AC62" s="121"/>
      <c r="AD62" s="121"/>
      <c r="AE62" s="121"/>
      <c r="AF62" s="121"/>
      <c r="AG62" s="123">
        <f>'SO 02.01 - SO 02.01 - Výh...'!J34</f>
        <v>0</v>
      </c>
      <c r="AH62" s="120"/>
      <c r="AI62" s="120"/>
      <c r="AJ62" s="120"/>
      <c r="AK62" s="120"/>
      <c r="AL62" s="120"/>
      <c r="AM62" s="120"/>
      <c r="AN62" s="123">
        <f>SUM(AG62,AT62)</f>
        <v>0</v>
      </c>
      <c r="AO62" s="120"/>
      <c r="AP62" s="120"/>
      <c r="AQ62" s="124" t="s">
        <v>84</v>
      </c>
      <c r="AR62" s="125"/>
      <c r="AS62" s="126">
        <v>0</v>
      </c>
      <c r="AT62" s="127">
        <f>ROUND(SUM(AV62:AW62),2)</f>
        <v>0</v>
      </c>
      <c r="AU62" s="128">
        <f>'SO 02.01 - SO 02.01 - Výh...'!P93</f>
        <v>0</v>
      </c>
      <c r="AV62" s="127">
        <f>'SO 02.01 - SO 02.01 - Výh...'!J37</f>
        <v>0</v>
      </c>
      <c r="AW62" s="127">
        <f>'SO 02.01 - SO 02.01 - Výh...'!J38</f>
        <v>0</v>
      </c>
      <c r="AX62" s="127">
        <f>'SO 02.01 - SO 02.01 - Výh...'!J39</f>
        <v>0</v>
      </c>
      <c r="AY62" s="127">
        <f>'SO 02.01 - SO 02.01 - Výh...'!J40</f>
        <v>0</v>
      </c>
      <c r="AZ62" s="127">
        <f>'SO 02.01 - SO 02.01 - Výh...'!F37</f>
        <v>0</v>
      </c>
      <c r="BA62" s="127">
        <f>'SO 02.01 - SO 02.01 - Výh...'!F38</f>
        <v>0</v>
      </c>
      <c r="BB62" s="127">
        <f>'SO 02.01 - SO 02.01 - Výh...'!F39</f>
        <v>0</v>
      </c>
      <c r="BC62" s="127">
        <f>'SO 02.01 - SO 02.01 - Výh...'!F40</f>
        <v>0</v>
      </c>
      <c r="BD62" s="129">
        <f>'SO 02.01 - SO 02.01 - Výh...'!F41</f>
        <v>0</v>
      </c>
      <c r="BT62" s="130" t="s">
        <v>89</v>
      </c>
      <c r="BV62" s="130" t="s">
        <v>75</v>
      </c>
      <c r="BW62" s="130" t="s">
        <v>105</v>
      </c>
      <c r="BX62" s="130" t="s">
        <v>102</v>
      </c>
      <c r="CL62" s="130" t="s">
        <v>19</v>
      </c>
    </row>
    <row r="63" s="6" customFormat="1" ht="25.5" customHeight="1">
      <c r="A63" s="131" t="s">
        <v>86</v>
      </c>
      <c r="B63" s="119"/>
      <c r="C63" s="120"/>
      <c r="D63" s="120"/>
      <c r="E63" s="120"/>
      <c r="F63" s="121" t="s">
        <v>106</v>
      </c>
      <c r="G63" s="121"/>
      <c r="H63" s="121"/>
      <c r="I63" s="121"/>
      <c r="J63" s="121"/>
      <c r="K63" s="120"/>
      <c r="L63" s="121" t="s">
        <v>107</v>
      </c>
      <c r="M63" s="121"/>
      <c r="N63" s="121"/>
      <c r="O63" s="121"/>
      <c r="P63" s="121"/>
      <c r="Q63" s="121"/>
      <c r="R63" s="121"/>
      <c r="S63" s="121"/>
      <c r="T63" s="121"/>
      <c r="U63" s="121"/>
      <c r="V63" s="121"/>
      <c r="W63" s="121"/>
      <c r="X63" s="121"/>
      <c r="Y63" s="121"/>
      <c r="Z63" s="121"/>
      <c r="AA63" s="121"/>
      <c r="AB63" s="121"/>
      <c r="AC63" s="121"/>
      <c r="AD63" s="121"/>
      <c r="AE63" s="121"/>
      <c r="AF63" s="121"/>
      <c r="AG63" s="123">
        <f>'SO 02.02 - SO 02.02 - Výh...'!J34</f>
        <v>0</v>
      </c>
      <c r="AH63" s="120"/>
      <c r="AI63" s="120"/>
      <c r="AJ63" s="120"/>
      <c r="AK63" s="120"/>
      <c r="AL63" s="120"/>
      <c r="AM63" s="120"/>
      <c r="AN63" s="123">
        <f>SUM(AG63,AT63)</f>
        <v>0</v>
      </c>
      <c r="AO63" s="120"/>
      <c r="AP63" s="120"/>
      <c r="AQ63" s="124" t="s">
        <v>84</v>
      </c>
      <c r="AR63" s="125"/>
      <c r="AS63" s="126">
        <v>0</v>
      </c>
      <c r="AT63" s="127">
        <f>ROUND(SUM(AV63:AW63),2)</f>
        <v>0</v>
      </c>
      <c r="AU63" s="128">
        <f>'SO 02.02 - SO 02.02 - Výh...'!P93</f>
        <v>0</v>
      </c>
      <c r="AV63" s="127">
        <f>'SO 02.02 - SO 02.02 - Výh...'!J37</f>
        <v>0</v>
      </c>
      <c r="AW63" s="127">
        <f>'SO 02.02 - SO 02.02 - Výh...'!J38</f>
        <v>0</v>
      </c>
      <c r="AX63" s="127">
        <f>'SO 02.02 - SO 02.02 - Výh...'!J39</f>
        <v>0</v>
      </c>
      <c r="AY63" s="127">
        <f>'SO 02.02 - SO 02.02 - Výh...'!J40</f>
        <v>0</v>
      </c>
      <c r="AZ63" s="127">
        <f>'SO 02.02 - SO 02.02 - Výh...'!F37</f>
        <v>0</v>
      </c>
      <c r="BA63" s="127">
        <f>'SO 02.02 - SO 02.02 - Výh...'!F38</f>
        <v>0</v>
      </c>
      <c r="BB63" s="127">
        <f>'SO 02.02 - SO 02.02 - Výh...'!F39</f>
        <v>0</v>
      </c>
      <c r="BC63" s="127">
        <f>'SO 02.02 - SO 02.02 - Výh...'!F40</f>
        <v>0</v>
      </c>
      <c r="BD63" s="129">
        <f>'SO 02.02 - SO 02.02 - Výh...'!F41</f>
        <v>0</v>
      </c>
      <c r="BT63" s="130" t="s">
        <v>89</v>
      </c>
      <c r="BV63" s="130" t="s">
        <v>75</v>
      </c>
      <c r="BW63" s="130" t="s">
        <v>108</v>
      </c>
      <c r="BX63" s="130" t="s">
        <v>102</v>
      </c>
      <c r="CL63" s="130" t="s">
        <v>19</v>
      </c>
    </row>
    <row r="64" s="6" customFormat="1" ht="25.5" customHeight="1">
      <c r="A64" s="131" t="s">
        <v>86</v>
      </c>
      <c r="B64" s="119"/>
      <c r="C64" s="120"/>
      <c r="D64" s="120"/>
      <c r="E64" s="120"/>
      <c r="F64" s="121" t="s">
        <v>109</v>
      </c>
      <c r="G64" s="121"/>
      <c r="H64" s="121"/>
      <c r="I64" s="121"/>
      <c r="J64" s="121"/>
      <c r="K64" s="120"/>
      <c r="L64" s="121" t="s">
        <v>110</v>
      </c>
      <c r="M64" s="121"/>
      <c r="N64" s="121"/>
      <c r="O64" s="121"/>
      <c r="P64" s="121"/>
      <c r="Q64" s="121"/>
      <c r="R64" s="121"/>
      <c r="S64" s="121"/>
      <c r="T64" s="121"/>
      <c r="U64" s="121"/>
      <c r="V64" s="121"/>
      <c r="W64" s="121"/>
      <c r="X64" s="121"/>
      <c r="Y64" s="121"/>
      <c r="Z64" s="121"/>
      <c r="AA64" s="121"/>
      <c r="AB64" s="121"/>
      <c r="AC64" s="121"/>
      <c r="AD64" s="121"/>
      <c r="AE64" s="121"/>
      <c r="AF64" s="121"/>
      <c r="AG64" s="123">
        <f>'SO 02.03 - SO 02.03 - 4. SK'!J34</f>
        <v>0</v>
      </c>
      <c r="AH64" s="120"/>
      <c r="AI64" s="120"/>
      <c r="AJ64" s="120"/>
      <c r="AK64" s="120"/>
      <c r="AL64" s="120"/>
      <c r="AM64" s="120"/>
      <c r="AN64" s="123">
        <f>SUM(AG64,AT64)</f>
        <v>0</v>
      </c>
      <c r="AO64" s="120"/>
      <c r="AP64" s="120"/>
      <c r="AQ64" s="124" t="s">
        <v>84</v>
      </c>
      <c r="AR64" s="125"/>
      <c r="AS64" s="126">
        <v>0</v>
      </c>
      <c r="AT64" s="127">
        <f>ROUND(SUM(AV64:AW64),2)</f>
        <v>0</v>
      </c>
      <c r="AU64" s="128">
        <f>'SO 02.03 - SO 02.03 - 4. SK'!P93</f>
        <v>0</v>
      </c>
      <c r="AV64" s="127">
        <f>'SO 02.03 - SO 02.03 - 4. SK'!J37</f>
        <v>0</v>
      </c>
      <c r="AW64" s="127">
        <f>'SO 02.03 - SO 02.03 - 4. SK'!J38</f>
        <v>0</v>
      </c>
      <c r="AX64" s="127">
        <f>'SO 02.03 - SO 02.03 - 4. SK'!J39</f>
        <v>0</v>
      </c>
      <c r="AY64" s="127">
        <f>'SO 02.03 - SO 02.03 - 4. SK'!J40</f>
        <v>0</v>
      </c>
      <c r="AZ64" s="127">
        <f>'SO 02.03 - SO 02.03 - 4. SK'!F37</f>
        <v>0</v>
      </c>
      <c r="BA64" s="127">
        <f>'SO 02.03 - SO 02.03 - 4. SK'!F38</f>
        <v>0</v>
      </c>
      <c r="BB64" s="127">
        <f>'SO 02.03 - SO 02.03 - 4. SK'!F39</f>
        <v>0</v>
      </c>
      <c r="BC64" s="127">
        <f>'SO 02.03 - SO 02.03 - 4. SK'!F40</f>
        <v>0</v>
      </c>
      <c r="BD64" s="129">
        <f>'SO 02.03 - SO 02.03 - 4. SK'!F41</f>
        <v>0</v>
      </c>
      <c r="BT64" s="130" t="s">
        <v>89</v>
      </c>
      <c r="BV64" s="130" t="s">
        <v>75</v>
      </c>
      <c r="BW64" s="130" t="s">
        <v>111</v>
      </c>
      <c r="BX64" s="130" t="s">
        <v>102</v>
      </c>
      <c r="CL64" s="130" t="s">
        <v>19</v>
      </c>
    </row>
    <row r="65" s="6" customFormat="1" ht="25.5" customHeight="1">
      <c r="A65" s="131" t="s">
        <v>86</v>
      </c>
      <c r="B65" s="119"/>
      <c r="C65" s="120"/>
      <c r="D65" s="120"/>
      <c r="E65" s="120"/>
      <c r="F65" s="121" t="s">
        <v>112</v>
      </c>
      <c r="G65" s="121"/>
      <c r="H65" s="121"/>
      <c r="I65" s="121"/>
      <c r="J65" s="121"/>
      <c r="K65" s="120"/>
      <c r="L65" s="121" t="s">
        <v>113</v>
      </c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21"/>
      <c r="AD65" s="121"/>
      <c r="AE65" s="121"/>
      <c r="AF65" s="121"/>
      <c r="AG65" s="123">
        <f>'SO 02.04 - SO 02.04 - 6. SK'!J34</f>
        <v>0</v>
      </c>
      <c r="AH65" s="120"/>
      <c r="AI65" s="120"/>
      <c r="AJ65" s="120"/>
      <c r="AK65" s="120"/>
      <c r="AL65" s="120"/>
      <c r="AM65" s="120"/>
      <c r="AN65" s="123">
        <f>SUM(AG65,AT65)</f>
        <v>0</v>
      </c>
      <c r="AO65" s="120"/>
      <c r="AP65" s="120"/>
      <c r="AQ65" s="124" t="s">
        <v>84</v>
      </c>
      <c r="AR65" s="125"/>
      <c r="AS65" s="126">
        <v>0</v>
      </c>
      <c r="AT65" s="127">
        <f>ROUND(SUM(AV65:AW65),2)</f>
        <v>0</v>
      </c>
      <c r="AU65" s="128">
        <f>'SO 02.04 - SO 02.04 - 6. SK'!P93</f>
        <v>0</v>
      </c>
      <c r="AV65" s="127">
        <f>'SO 02.04 - SO 02.04 - 6. SK'!J37</f>
        <v>0</v>
      </c>
      <c r="AW65" s="127">
        <f>'SO 02.04 - SO 02.04 - 6. SK'!J38</f>
        <v>0</v>
      </c>
      <c r="AX65" s="127">
        <f>'SO 02.04 - SO 02.04 - 6. SK'!J39</f>
        <v>0</v>
      </c>
      <c r="AY65" s="127">
        <f>'SO 02.04 - SO 02.04 - 6. SK'!J40</f>
        <v>0</v>
      </c>
      <c r="AZ65" s="127">
        <f>'SO 02.04 - SO 02.04 - 6. SK'!F37</f>
        <v>0</v>
      </c>
      <c r="BA65" s="127">
        <f>'SO 02.04 - SO 02.04 - 6. SK'!F38</f>
        <v>0</v>
      </c>
      <c r="BB65" s="127">
        <f>'SO 02.04 - SO 02.04 - 6. SK'!F39</f>
        <v>0</v>
      </c>
      <c r="BC65" s="127">
        <f>'SO 02.04 - SO 02.04 - 6. SK'!F40</f>
        <v>0</v>
      </c>
      <c r="BD65" s="129">
        <f>'SO 02.04 - SO 02.04 - 6. SK'!F41</f>
        <v>0</v>
      </c>
      <c r="BT65" s="130" t="s">
        <v>89</v>
      </c>
      <c r="BV65" s="130" t="s">
        <v>75</v>
      </c>
      <c r="BW65" s="130" t="s">
        <v>114</v>
      </c>
      <c r="BX65" s="130" t="s">
        <v>102</v>
      </c>
      <c r="CL65" s="130" t="s">
        <v>19</v>
      </c>
    </row>
    <row r="66" s="6" customFormat="1" ht="16.5" customHeight="1">
      <c r="A66" s="131" t="s">
        <v>86</v>
      </c>
      <c r="B66" s="119"/>
      <c r="C66" s="120"/>
      <c r="D66" s="120"/>
      <c r="E66" s="121" t="s">
        <v>115</v>
      </c>
      <c r="F66" s="121"/>
      <c r="G66" s="121"/>
      <c r="H66" s="121"/>
      <c r="I66" s="121"/>
      <c r="J66" s="120"/>
      <c r="K66" s="121" t="s">
        <v>116</v>
      </c>
      <c r="L66" s="121"/>
      <c r="M66" s="121"/>
      <c r="N66" s="121"/>
      <c r="O66" s="121"/>
      <c r="P66" s="121"/>
      <c r="Q66" s="121"/>
      <c r="R66" s="121"/>
      <c r="S66" s="121"/>
      <c r="T66" s="121"/>
      <c r="U66" s="121"/>
      <c r="V66" s="121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3">
        <f>'SO 03 - Broušení výhybek'!J32</f>
        <v>0</v>
      </c>
      <c r="AH66" s="120"/>
      <c r="AI66" s="120"/>
      <c r="AJ66" s="120"/>
      <c r="AK66" s="120"/>
      <c r="AL66" s="120"/>
      <c r="AM66" s="120"/>
      <c r="AN66" s="123">
        <f>SUM(AG66,AT66)</f>
        <v>0</v>
      </c>
      <c r="AO66" s="120"/>
      <c r="AP66" s="120"/>
      <c r="AQ66" s="124" t="s">
        <v>84</v>
      </c>
      <c r="AR66" s="125"/>
      <c r="AS66" s="126">
        <v>0</v>
      </c>
      <c r="AT66" s="127">
        <f>ROUND(SUM(AV66:AW66),2)</f>
        <v>0</v>
      </c>
      <c r="AU66" s="128">
        <f>'SO 03 - Broušení výhybek'!P87</f>
        <v>0</v>
      </c>
      <c r="AV66" s="127">
        <f>'SO 03 - Broušení výhybek'!J35</f>
        <v>0</v>
      </c>
      <c r="AW66" s="127">
        <f>'SO 03 - Broušení výhybek'!J36</f>
        <v>0</v>
      </c>
      <c r="AX66" s="127">
        <f>'SO 03 - Broušení výhybek'!J37</f>
        <v>0</v>
      </c>
      <c r="AY66" s="127">
        <f>'SO 03 - Broušení výhybek'!J38</f>
        <v>0</v>
      </c>
      <c r="AZ66" s="127">
        <f>'SO 03 - Broušení výhybek'!F35</f>
        <v>0</v>
      </c>
      <c r="BA66" s="127">
        <f>'SO 03 - Broušení výhybek'!F36</f>
        <v>0</v>
      </c>
      <c r="BB66" s="127">
        <f>'SO 03 - Broušení výhybek'!F37</f>
        <v>0</v>
      </c>
      <c r="BC66" s="127">
        <f>'SO 03 - Broušení výhybek'!F38</f>
        <v>0</v>
      </c>
      <c r="BD66" s="129">
        <f>'SO 03 - Broušení výhybek'!F39</f>
        <v>0</v>
      </c>
      <c r="BT66" s="130" t="s">
        <v>81</v>
      </c>
      <c r="BV66" s="130" t="s">
        <v>75</v>
      </c>
      <c r="BW66" s="130" t="s">
        <v>117</v>
      </c>
      <c r="BX66" s="130" t="s">
        <v>80</v>
      </c>
      <c r="CL66" s="130" t="s">
        <v>19</v>
      </c>
    </row>
    <row r="67" s="6" customFormat="1" ht="16.5" customHeight="1">
      <c r="A67" s="131" t="s">
        <v>86</v>
      </c>
      <c r="B67" s="119"/>
      <c r="C67" s="120"/>
      <c r="D67" s="120"/>
      <c r="E67" s="121" t="s">
        <v>118</v>
      </c>
      <c r="F67" s="121"/>
      <c r="G67" s="121"/>
      <c r="H67" s="121"/>
      <c r="I67" s="121"/>
      <c r="J67" s="120"/>
      <c r="K67" s="121" t="s">
        <v>119</v>
      </c>
      <c r="L67" s="121"/>
      <c r="M67" s="121"/>
      <c r="N67" s="121"/>
      <c r="O67" s="121"/>
      <c r="P67" s="121"/>
      <c r="Q67" s="121"/>
      <c r="R67" s="121"/>
      <c r="S67" s="121"/>
      <c r="T67" s="121"/>
      <c r="U67" s="121"/>
      <c r="V67" s="121"/>
      <c r="W67" s="121"/>
      <c r="X67" s="121"/>
      <c r="Y67" s="121"/>
      <c r="Z67" s="121"/>
      <c r="AA67" s="121"/>
      <c r="AB67" s="121"/>
      <c r="AC67" s="121"/>
      <c r="AD67" s="121"/>
      <c r="AE67" s="121"/>
      <c r="AF67" s="121"/>
      <c r="AG67" s="123">
        <f>'SO 04 - Strojní úprava GP...'!J32</f>
        <v>0</v>
      </c>
      <c r="AH67" s="120"/>
      <c r="AI67" s="120"/>
      <c r="AJ67" s="120"/>
      <c r="AK67" s="120"/>
      <c r="AL67" s="120"/>
      <c r="AM67" s="120"/>
      <c r="AN67" s="123">
        <f>SUM(AG67,AT67)</f>
        <v>0</v>
      </c>
      <c r="AO67" s="120"/>
      <c r="AP67" s="120"/>
      <c r="AQ67" s="124" t="s">
        <v>84</v>
      </c>
      <c r="AR67" s="125"/>
      <c r="AS67" s="126">
        <v>0</v>
      </c>
      <c r="AT67" s="127">
        <f>ROUND(SUM(AV67:AW67),2)</f>
        <v>0</v>
      </c>
      <c r="AU67" s="128">
        <f>'SO 04 - Strojní úprava GP...'!P87</f>
        <v>0</v>
      </c>
      <c r="AV67" s="127">
        <f>'SO 04 - Strojní úprava GP...'!J35</f>
        <v>0</v>
      </c>
      <c r="AW67" s="127">
        <f>'SO 04 - Strojní úprava GP...'!J36</f>
        <v>0</v>
      </c>
      <c r="AX67" s="127">
        <f>'SO 04 - Strojní úprava GP...'!J37</f>
        <v>0</v>
      </c>
      <c r="AY67" s="127">
        <f>'SO 04 - Strojní úprava GP...'!J38</f>
        <v>0</v>
      </c>
      <c r="AZ67" s="127">
        <f>'SO 04 - Strojní úprava GP...'!F35</f>
        <v>0</v>
      </c>
      <c r="BA67" s="127">
        <f>'SO 04 - Strojní úprava GP...'!F36</f>
        <v>0</v>
      </c>
      <c r="BB67" s="127">
        <f>'SO 04 - Strojní úprava GP...'!F37</f>
        <v>0</v>
      </c>
      <c r="BC67" s="127">
        <f>'SO 04 - Strojní úprava GP...'!F38</f>
        <v>0</v>
      </c>
      <c r="BD67" s="129">
        <f>'SO 04 - Strojní úprava GP...'!F39</f>
        <v>0</v>
      </c>
      <c r="BT67" s="130" t="s">
        <v>81</v>
      </c>
      <c r="BV67" s="130" t="s">
        <v>75</v>
      </c>
      <c r="BW67" s="130" t="s">
        <v>120</v>
      </c>
      <c r="BX67" s="130" t="s">
        <v>80</v>
      </c>
      <c r="CL67" s="130" t="s">
        <v>19</v>
      </c>
    </row>
    <row r="68" s="6" customFormat="1" ht="16.5" customHeight="1">
      <c r="A68" s="131" t="s">
        <v>86</v>
      </c>
      <c r="B68" s="119"/>
      <c r="C68" s="120"/>
      <c r="D68" s="120"/>
      <c r="E68" s="121" t="s">
        <v>121</v>
      </c>
      <c r="F68" s="121"/>
      <c r="G68" s="121"/>
      <c r="H68" s="121"/>
      <c r="I68" s="121"/>
      <c r="J68" s="120"/>
      <c r="K68" s="121" t="s">
        <v>122</v>
      </c>
      <c r="L68" s="121"/>
      <c r="M68" s="121"/>
      <c r="N68" s="121"/>
      <c r="O68" s="121"/>
      <c r="P68" s="121"/>
      <c r="Q68" s="121"/>
      <c r="R68" s="121"/>
      <c r="S68" s="121"/>
      <c r="T68" s="121"/>
      <c r="U68" s="121"/>
      <c r="V68" s="121"/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23">
        <f>'SO 05 - Kácení a výřez kř...'!J32</f>
        <v>0</v>
      </c>
      <c r="AH68" s="120"/>
      <c r="AI68" s="120"/>
      <c r="AJ68" s="120"/>
      <c r="AK68" s="120"/>
      <c r="AL68" s="120"/>
      <c r="AM68" s="120"/>
      <c r="AN68" s="123">
        <f>SUM(AG68,AT68)</f>
        <v>0</v>
      </c>
      <c r="AO68" s="120"/>
      <c r="AP68" s="120"/>
      <c r="AQ68" s="124" t="s">
        <v>84</v>
      </c>
      <c r="AR68" s="125"/>
      <c r="AS68" s="126">
        <v>0</v>
      </c>
      <c r="AT68" s="127">
        <f>ROUND(SUM(AV68:AW68),2)</f>
        <v>0</v>
      </c>
      <c r="AU68" s="128">
        <f>'SO 05 - Kácení a výřez kř...'!P87</f>
        <v>0</v>
      </c>
      <c r="AV68" s="127">
        <f>'SO 05 - Kácení a výřez kř...'!J35</f>
        <v>0</v>
      </c>
      <c r="AW68" s="127">
        <f>'SO 05 - Kácení a výřez kř...'!J36</f>
        <v>0</v>
      </c>
      <c r="AX68" s="127">
        <f>'SO 05 - Kácení a výřez kř...'!J37</f>
        <v>0</v>
      </c>
      <c r="AY68" s="127">
        <f>'SO 05 - Kácení a výřez kř...'!J38</f>
        <v>0</v>
      </c>
      <c r="AZ68" s="127">
        <f>'SO 05 - Kácení a výřez kř...'!F35</f>
        <v>0</v>
      </c>
      <c r="BA68" s="127">
        <f>'SO 05 - Kácení a výřez kř...'!F36</f>
        <v>0</v>
      </c>
      <c r="BB68" s="127">
        <f>'SO 05 - Kácení a výřez kř...'!F37</f>
        <v>0</v>
      </c>
      <c r="BC68" s="127">
        <f>'SO 05 - Kácení a výřez kř...'!F38</f>
        <v>0</v>
      </c>
      <c r="BD68" s="129">
        <f>'SO 05 - Kácení a výřez kř...'!F39</f>
        <v>0</v>
      </c>
      <c r="BT68" s="130" t="s">
        <v>81</v>
      </c>
      <c r="BV68" s="130" t="s">
        <v>75</v>
      </c>
      <c r="BW68" s="130" t="s">
        <v>123</v>
      </c>
      <c r="BX68" s="130" t="s">
        <v>80</v>
      </c>
      <c r="CL68" s="130" t="s">
        <v>19</v>
      </c>
    </row>
    <row r="69" s="5" customFormat="1" ht="27" customHeight="1">
      <c r="A69" s="131" t="s">
        <v>86</v>
      </c>
      <c r="B69" s="106"/>
      <c r="C69" s="107"/>
      <c r="D69" s="108" t="s">
        <v>81</v>
      </c>
      <c r="E69" s="108"/>
      <c r="F69" s="108"/>
      <c r="G69" s="108"/>
      <c r="H69" s="108"/>
      <c r="I69" s="109"/>
      <c r="J69" s="108" t="s">
        <v>124</v>
      </c>
      <c r="K69" s="108"/>
      <c r="L69" s="108"/>
      <c r="M69" s="108"/>
      <c r="N69" s="108"/>
      <c r="O69" s="108"/>
      <c r="P69" s="108"/>
      <c r="Q69" s="108"/>
      <c r="R69" s="108"/>
      <c r="S69" s="108"/>
      <c r="T69" s="108"/>
      <c r="U69" s="108"/>
      <c r="V69" s="108"/>
      <c r="W69" s="108"/>
      <c r="X69" s="108"/>
      <c r="Y69" s="108"/>
      <c r="Z69" s="108"/>
      <c r="AA69" s="108"/>
      <c r="AB69" s="108"/>
      <c r="AC69" s="108"/>
      <c r="AD69" s="108"/>
      <c r="AE69" s="108"/>
      <c r="AF69" s="108"/>
      <c r="AG69" s="111">
        <f>'2 - Materiál dodávaný obj...'!J30</f>
        <v>0</v>
      </c>
      <c r="AH69" s="109"/>
      <c r="AI69" s="109"/>
      <c r="AJ69" s="109"/>
      <c r="AK69" s="109"/>
      <c r="AL69" s="109"/>
      <c r="AM69" s="109"/>
      <c r="AN69" s="111">
        <f>SUM(AG69,AT69)</f>
        <v>0</v>
      </c>
      <c r="AO69" s="109"/>
      <c r="AP69" s="109"/>
      <c r="AQ69" s="112" t="s">
        <v>79</v>
      </c>
      <c r="AR69" s="113"/>
      <c r="AS69" s="114">
        <v>0</v>
      </c>
      <c r="AT69" s="115">
        <f>ROUND(SUM(AV69:AW69),2)</f>
        <v>0</v>
      </c>
      <c r="AU69" s="116">
        <f>'2 - Materiál dodávaný obj...'!P79</f>
        <v>0</v>
      </c>
      <c r="AV69" s="115">
        <f>'2 - Materiál dodávaný obj...'!J33</f>
        <v>0</v>
      </c>
      <c r="AW69" s="115">
        <f>'2 - Materiál dodávaný obj...'!J34</f>
        <v>0</v>
      </c>
      <c r="AX69" s="115">
        <f>'2 - Materiál dodávaný obj...'!J35</f>
        <v>0</v>
      </c>
      <c r="AY69" s="115">
        <f>'2 - Materiál dodávaný obj...'!J36</f>
        <v>0</v>
      </c>
      <c r="AZ69" s="115">
        <f>'2 - Materiál dodávaný obj...'!F33</f>
        <v>0</v>
      </c>
      <c r="BA69" s="115">
        <f>'2 - Materiál dodávaný obj...'!F34</f>
        <v>0</v>
      </c>
      <c r="BB69" s="115">
        <f>'2 - Materiál dodávaný obj...'!F35</f>
        <v>0</v>
      </c>
      <c r="BC69" s="115">
        <f>'2 - Materiál dodávaný obj...'!F36</f>
        <v>0</v>
      </c>
      <c r="BD69" s="117">
        <f>'2 - Materiál dodávaný obj...'!F37</f>
        <v>0</v>
      </c>
      <c r="BT69" s="118" t="s">
        <v>77</v>
      </c>
      <c r="BV69" s="118" t="s">
        <v>75</v>
      </c>
      <c r="BW69" s="118" t="s">
        <v>125</v>
      </c>
      <c r="BX69" s="118" t="s">
        <v>5</v>
      </c>
      <c r="CL69" s="118" t="s">
        <v>19</v>
      </c>
      <c r="CM69" s="118" t="s">
        <v>81</v>
      </c>
    </row>
    <row r="70" s="5" customFormat="1" ht="16.5" customHeight="1">
      <c r="A70" s="131" t="s">
        <v>86</v>
      </c>
      <c r="B70" s="106"/>
      <c r="C70" s="107"/>
      <c r="D70" s="108" t="s">
        <v>89</v>
      </c>
      <c r="E70" s="108"/>
      <c r="F70" s="108"/>
      <c r="G70" s="108"/>
      <c r="H70" s="108"/>
      <c r="I70" s="109"/>
      <c r="J70" s="108" t="s">
        <v>126</v>
      </c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108"/>
      <c r="X70" s="108"/>
      <c r="Y70" s="108"/>
      <c r="Z70" s="108"/>
      <c r="AA70" s="108"/>
      <c r="AB70" s="108"/>
      <c r="AC70" s="108"/>
      <c r="AD70" s="108"/>
      <c r="AE70" s="108"/>
      <c r="AF70" s="108"/>
      <c r="AG70" s="111">
        <f>'3 - VRN'!J30</f>
        <v>0</v>
      </c>
      <c r="AH70" s="109"/>
      <c r="AI70" s="109"/>
      <c r="AJ70" s="109"/>
      <c r="AK70" s="109"/>
      <c r="AL70" s="109"/>
      <c r="AM70" s="109"/>
      <c r="AN70" s="111">
        <f>SUM(AG70,AT70)</f>
        <v>0</v>
      </c>
      <c r="AO70" s="109"/>
      <c r="AP70" s="109"/>
      <c r="AQ70" s="112" t="s">
        <v>79</v>
      </c>
      <c r="AR70" s="113"/>
      <c r="AS70" s="132">
        <v>0</v>
      </c>
      <c r="AT70" s="133">
        <f>ROUND(SUM(AV70:AW70),2)</f>
        <v>0</v>
      </c>
      <c r="AU70" s="134">
        <f>'3 - VRN'!P80</f>
        <v>0</v>
      </c>
      <c r="AV70" s="133">
        <f>'3 - VRN'!J33</f>
        <v>0</v>
      </c>
      <c r="AW70" s="133">
        <f>'3 - VRN'!J34</f>
        <v>0</v>
      </c>
      <c r="AX70" s="133">
        <f>'3 - VRN'!J35</f>
        <v>0</v>
      </c>
      <c r="AY70" s="133">
        <f>'3 - VRN'!J36</f>
        <v>0</v>
      </c>
      <c r="AZ70" s="133">
        <f>'3 - VRN'!F33</f>
        <v>0</v>
      </c>
      <c r="BA70" s="133">
        <f>'3 - VRN'!F34</f>
        <v>0</v>
      </c>
      <c r="BB70" s="133">
        <f>'3 - VRN'!F35</f>
        <v>0</v>
      </c>
      <c r="BC70" s="133">
        <f>'3 - VRN'!F36</f>
        <v>0</v>
      </c>
      <c r="BD70" s="135">
        <f>'3 - VRN'!F37</f>
        <v>0</v>
      </c>
      <c r="BT70" s="118" t="s">
        <v>77</v>
      </c>
      <c r="BV70" s="118" t="s">
        <v>75</v>
      </c>
      <c r="BW70" s="118" t="s">
        <v>127</v>
      </c>
      <c r="BX70" s="118" t="s">
        <v>5</v>
      </c>
      <c r="CL70" s="118" t="s">
        <v>19</v>
      </c>
      <c r="CM70" s="118" t="s">
        <v>81</v>
      </c>
    </row>
    <row r="71" s="1" customFormat="1" ht="30" customHeight="1"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39"/>
      <c r="AL71" s="39"/>
      <c r="AM71" s="39"/>
      <c r="AN71" s="39"/>
      <c r="AO71" s="39"/>
      <c r="AP71" s="39"/>
      <c r="AQ71" s="39"/>
      <c r="AR71" s="43"/>
    </row>
    <row r="72" s="1" customFormat="1" ht="6.96" customHeight="1">
      <c r="B72" s="57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58"/>
      <c r="AQ72" s="58"/>
      <c r="AR72" s="43"/>
    </row>
  </sheetData>
  <sheetProtection sheet="1" formatColumns="0" formatRows="0" objects="1" scenarios="1" spinCount="100000" saltValue="PSya8LSjLiFkHl9VU2m9KynN1my9ai11I1BUQPz+mmue99+eBsFQERp0cY2dw7/gmQXMDomxPPNgTedFoKIC1Q==" hashValue="f+i/dgsTxqTzFdf1zjf67tGd0/hBE+fWRPRA1wLKUPbhOEn++OxI0KMqlztONJZauJXqZpN8aE2ZnzeyKa28ig==" algorithmName="SHA-512" password="CC35"/>
  <mergeCells count="102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61:AP61"/>
    <mergeCell ref="AN58:AP58"/>
    <mergeCell ref="AN59:AP59"/>
    <mergeCell ref="AN60:AP60"/>
    <mergeCell ref="AN62:AP62"/>
    <mergeCell ref="AN63:AP63"/>
    <mergeCell ref="AN64:AP64"/>
    <mergeCell ref="AN65:AP65"/>
    <mergeCell ref="AN66:AP66"/>
    <mergeCell ref="AN67:AP67"/>
    <mergeCell ref="AN68:AP68"/>
    <mergeCell ref="AN69:AP69"/>
    <mergeCell ref="AN70:AP70"/>
    <mergeCell ref="F62:J62"/>
    <mergeCell ref="D55:H55"/>
    <mergeCell ref="E56:I56"/>
    <mergeCell ref="F57:J57"/>
    <mergeCell ref="F58:J58"/>
    <mergeCell ref="F59:J59"/>
    <mergeCell ref="F60:J60"/>
    <mergeCell ref="E61:I61"/>
    <mergeCell ref="F63:J63"/>
    <mergeCell ref="F64:J64"/>
    <mergeCell ref="F65:J65"/>
    <mergeCell ref="E66:I66"/>
    <mergeCell ref="E67:I67"/>
    <mergeCell ref="E68:I68"/>
    <mergeCell ref="D69:H69"/>
    <mergeCell ref="D70:H70"/>
    <mergeCell ref="AG64:AM64"/>
    <mergeCell ref="AG63:AM63"/>
    <mergeCell ref="AG65:AM65"/>
    <mergeCell ref="AG66:AM66"/>
    <mergeCell ref="AG67:AM67"/>
    <mergeCell ref="AG68:AM68"/>
    <mergeCell ref="AG69:AM69"/>
    <mergeCell ref="AG70:AM70"/>
    <mergeCell ref="J69:AF69"/>
    <mergeCell ref="K68:AF68"/>
    <mergeCell ref="J70:AF70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AG62:AM62"/>
    <mergeCell ref="AG54:AM54"/>
    <mergeCell ref="AN54:AP54"/>
    <mergeCell ref="C52:G52"/>
    <mergeCell ref="I52:AF52"/>
    <mergeCell ref="J55:AF55"/>
    <mergeCell ref="K56:AF56"/>
    <mergeCell ref="L57:AF57"/>
    <mergeCell ref="L58:AF58"/>
    <mergeCell ref="L59:AF59"/>
    <mergeCell ref="L60:AF60"/>
    <mergeCell ref="K61:AF61"/>
    <mergeCell ref="L62:AF62"/>
    <mergeCell ref="L63:AF63"/>
    <mergeCell ref="L64:AF64"/>
    <mergeCell ref="L65:AF65"/>
    <mergeCell ref="K66:AF66"/>
    <mergeCell ref="K67:AF67"/>
  </mergeCells>
  <hyperlinks>
    <hyperlink ref="A57" location="'SO 01.01 - SO 01.01 - Výh...'!C2" display="/"/>
    <hyperlink ref="A58" location="'SO 01.02 - SO 01.02 - Výh...'!C2" display="/"/>
    <hyperlink ref="A59" location="'SO 01.03 - SO 01.03 - 5. SK'!C2" display="/"/>
    <hyperlink ref="A60" location="'SO 01.04 - SO 01.04 - 7. SK'!C2" display="/"/>
    <hyperlink ref="A62" location="'SO 02.01 - SO 02.01 - Výh...'!C2" display="/"/>
    <hyperlink ref="A63" location="'SO 02.02 - SO 02.02 - Výh...'!C2" display="/"/>
    <hyperlink ref="A64" location="'SO 02.03 - SO 02.03 - 4. SK'!C2" display="/"/>
    <hyperlink ref="A65" location="'SO 02.04 - SO 02.04 - 6. SK'!C2" display="/"/>
    <hyperlink ref="A66" location="'SO 03 - Broušení výhybek'!C2" display="/"/>
    <hyperlink ref="A67" location="'SO 04 - Strojní úprava GP...'!C2" display="/"/>
    <hyperlink ref="A68" location="'SO 05 - Kácení a výřez kř...'!C2" display="/"/>
    <hyperlink ref="A69" location="'2 - Materiál dodávaný obj...'!C2" display="/"/>
    <hyperlink ref="A70" location="'3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117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81</v>
      </c>
    </row>
    <row r="4" ht="24.96" customHeight="1">
      <c r="B4" s="20"/>
      <c r="D4" s="140" t="s">
        <v>128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Oprava staničních kolejí č.4, 5, 6, 7 a výhybek č. 12, 13, 14, 16 v ŽST Prostřední Žleb</v>
      </c>
      <c r="F7" s="141"/>
      <c r="G7" s="141"/>
      <c r="H7" s="141"/>
      <c r="L7" s="20"/>
    </row>
    <row r="8" ht="12" customHeight="1">
      <c r="B8" s="20"/>
      <c r="D8" s="141" t="s">
        <v>129</v>
      </c>
      <c r="L8" s="20"/>
    </row>
    <row r="9" s="1" customFormat="1" ht="16.5" customHeight="1">
      <c r="B9" s="43"/>
      <c r="E9" s="142" t="s">
        <v>130</v>
      </c>
      <c r="F9" s="1"/>
      <c r="G9" s="1"/>
      <c r="H9" s="1"/>
      <c r="I9" s="143"/>
      <c r="L9" s="43"/>
    </row>
    <row r="10" s="1" customFormat="1" ht="12" customHeight="1">
      <c r="B10" s="43"/>
      <c r="D10" s="141" t="s">
        <v>131</v>
      </c>
      <c r="I10" s="143"/>
      <c r="L10" s="43"/>
    </row>
    <row r="11" s="1" customFormat="1" ht="36.96" customHeight="1">
      <c r="B11" s="43"/>
      <c r="E11" s="144" t="s">
        <v>439</v>
      </c>
      <c r="F11" s="1"/>
      <c r="G11" s="1"/>
      <c r="H11" s="1"/>
      <c r="I11" s="143"/>
      <c r="L11" s="43"/>
    </row>
    <row r="12" s="1" customFormat="1">
      <c r="B12" s="43"/>
      <c r="I12" s="143"/>
      <c r="L12" s="43"/>
    </row>
    <row r="13" s="1" customFormat="1" ht="12" customHeight="1">
      <c r="B13" s="43"/>
      <c r="D13" s="141" t="s">
        <v>18</v>
      </c>
      <c r="F13" s="17" t="s">
        <v>19</v>
      </c>
      <c r="I13" s="145" t="s">
        <v>20</v>
      </c>
      <c r="J13" s="17" t="s">
        <v>19</v>
      </c>
      <c r="L13" s="43"/>
    </row>
    <row r="14" s="1" customFormat="1" ht="12" customHeight="1">
      <c r="B14" s="43"/>
      <c r="D14" s="141" t="s">
        <v>21</v>
      </c>
      <c r="F14" s="17" t="s">
        <v>22</v>
      </c>
      <c r="I14" s="145" t="s">
        <v>23</v>
      </c>
      <c r="J14" s="146" t="str">
        <f>'Rekapitulace stavby'!AN8</f>
        <v>20. 3. 2019</v>
      </c>
      <c r="L14" s="43"/>
    </row>
    <row r="15" s="1" customFormat="1" ht="10.8" customHeight="1">
      <c r="B15" s="43"/>
      <c r="I15" s="143"/>
      <c r="L15" s="43"/>
    </row>
    <row r="16" s="1" customFormat="1" ht="12" customHeight="1">
      <c r="B16" s="43"/>
      <c r="D16" s="141" t="s">
        <v>25</v>
      </c>
      <c r="I16" s="145" t="s">
        <v>26</v>
      </c>
      <c r="J16" s="17" t="s">
        <v>27</v>
      </c>
      <c r="L16" s="43"/>
    </row>
    <row r="17" s="1" customFormat="1" ht="18" customHeight="1">
      <c r="B17" s="43"/>
      <c r="E17" s="17" t="s">
        <v>28</v>
      </c>
      <c r="I17" s="145" t="s">
        <v>29</v>
      </c>
      <c r="J17" s="17" t="s">
        <v>30</v>
      </c>
      <c r="L17" s="43"/>
    </row>
    <row r="18" s="1" customFormat="1" ht="6.96" customHeight="1">
      <c r="B18" s="43"/>
      <c r="I18" s="143"/>
      <c r="L18" s="43"/>
    </row>
    <row r="19" s="1" customFormat="1" ht="12" customHeight="1">
      <c r="B19" s="43"/>
      <c r="D19" s="141" t="s">
        <v>31</v>
      </c>
      <c r="I19" s="145" t="s">
        <v>26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7"/>
      <c r="G20" s="17"/>
      <c r="H20" s="17"/>
      <c r="I20" s="145" t="s">
        <v>29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3"/>
      <c r="L21" s="43"/>
    </row>
    <row r="22" s="1" customFormat="1" ht="12" customHeight="1">
      <c r="B22" s="43"/>
      <c r="D22" s="141" t="s">
        <v>33</v>
      </c>
      <c r="I22" s="145" t="s">
        <v>26</v>
      </c>
      <c r="J22" s="17" t="str">
        <f>IF('Rekapitulace stavby'!AN16="","",'Rekapitulace stavby'!AN16)</f>
        <v/>
      </c>
      <c r="L22" s="43"/>
    </row>
    <row r="23" s="1" customFormat="1" ht="18" customHeight="1">
      <c r="B23" s="43"/>
      <c r="E23" s="17" t="str">
        <f>IF('Rekapitulace stavby'!E17="","",'Rekapitulace stavby'!E17)</f>
        <v xml:space="preserve"> </v>
      </c>
      <c r="I23" s="145" t="s">
        <v>29</v>
      </c>
      <c r="J23" s="17" t="str">
        <f>IF('Rekapitulace stavby'!AN17="","",'Rekapitulace stavby'!AN17)</f>
        <v/>
      </c>
      <c r="L23" s="43"/>
    </row>
    <row r="24" s="1" customFormat="1" ht="6.96" customHeight="1">
      <c r="B24" s="43"/>
      <c r="I24" s="143"/>
      <c r="L24" s="43"/>
    </row>
    <row r="25" s="1" customFormat="1" ht="12" customHeight="1">
      <c r="B25" s="43"/>
      <c r="D25" s="141" t="s">
        <v>36</v>
      </c>
      <c r="I25" s="145" t="s">
        <v>26</v>
      </c>
      <c r="J25" s="17" t="str">
        <f>IF('Rekapitulace stavby'!AN19="","",'Rekapitulace stavby'!AN19)</f>
        <v/>
      </c>
      <c r="L25" s="43"/>
    </row>
    <row r="26" s="1" customFormat="1" ht="18" customHeight="1">
      <c r="B26" s="43"/>
      <c r="E26" s="17" t="str">
        <f>IF('Rekapitulace stavby'!E20="","",'Rekapitulace stavby'!E20)</f>
        <v xml:space="preserve"> </v>
      </c>
      <c r="I26" s="145" t="s">
        <v>29</v>
      </c>
      <c r="J26" s="17" t="str">
        <f>IF('Rekapitulace stavby'!AN20="","",'Rekapitulace stavby'!AN20)</f>
        <v/>
      </c>
      <c r="L26" s="43"/>
    </row>
    <row r="27" s="1" customFormat="1" ht="6.96" customHeight="1">
      <c r="B27" s="43"/>
      <c r="I27" s="143"/>
      <c r="L27" s="43"/>
    </row>
    <row r="28" s="1" customFormat="1" ht="12" customHeight="1">
      <c r="B28" s="43"/>
      <c r="D28" s="141" t="s">
        <v>37</v>
      </c>
      <c r="I28" s="143"/>
      <c r="L28" s="43"/>
    </row>
    <row r="29" s="7" customFormat="1" ht="45" customHeight="1">
      <c r="B29" s="147"/>
      <c r="E29" s="148" t="s">
        <v>38</v>
      </c>
      <c r="F29" s="148"/>
      <c r="G29" s="148"/>
      <c r="H29" s="148"/>
      <c r="I29" s="149"/>
      <c r="L29" s="147"/>
    </row>
    <row r="30" s="1" customFormat="1" ht="6.96" customHeight="1">
      <c r="B30" s="43"/>
      <c r="I30" s="143"/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50"/>
      <c r="J31" s="71"/>
      <c r="K31" s="71"/>
      <c r="L31" s="43"/>
    </row>
    <row r="32" s="1" customFormat="1" ht="25.44" customHeight="1">
      <c r="B32" s="43"/>
      <c r="D32" s="151" t="s">
        <v>39</v>
      </c>
      <c r="I32" s="143"/>
      <c r="J32" s="152">
        <f>ROUND(J87, 2)</f>
        <v>0</v>
      </c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14.4" customHeight="1">
      <c r="B34" s="43"/>
      <c r="F34" s="153" t="s">
        <v>41</v>
      </c>
      <c r="I34" s="154" t="s">
        <v>40</v>
      </c>
      <c r="J34" s="153" t="s">
        <v>42</v>
      </c>
      <c r="L34" s="43"/>
    </row>
    <row r="35" s="1" customFormat="1" ht="14.4" customHeight="1">
      <c r="B35" s="43"/>
      <c r="D35" s="141" t="s">
        <v>43</v>
      </c>
      <c r="E35" s="141" t="s">
        <v>44</v>
      </c>
      <c r="F35" s="155">
        <f>ROUND((SUM(BE87:BE101)),  2)</f>
        <v>0</v>
      </c>
      <c r="I35" s="156">
        <v>0.20999999999999999</v>
      </c>
      <c r="J35" s="155">
        <f>ROUND(((SUM(BE87:BE101))*I35),  2)</f>
        <v>0</v>
      </c>
      <c r="L35" s="43"/>
    </row>
    <row r="36" s="1" customFormat="1" ht="14.4" customHeight="1">
      <c r="B36" s="43"/>
      <c r="E36" s="141" t="s">
        <v>45</v>
      </c>
      <c r="F36" s="155">
        <f>ROUND((SUM(BF87:BF101)),  2)</f>
        <v>0</v>
      </c>
      <c r="I36" s="156">
        <v>0.14999999999999999</v>
      </c>
      <c r="J36" s="155">
        <f>ROUND(((SUM(BF87:BF101))*I36),  2)</f>
        <v>0</v>
      </c>
      <c r="L36" s="43"/>
    </row>
    <row r="37" hidden="1" s="1" customFormat="1" ht="14.4" customHeight="1">
      <c r="B37" s="43"/>
      <c r="E37" s="141" t="s">
        <v>46</v>
      </c>
      <c r="F37" s="155">
        <f>ROUND((SUM(BG87:BG101)),  2)</f>
        <v>0</v>
      </c>
      <c r="I37" s="156">
        <v>0.20999999999999999</v>
      </c>
      <c r="J37" s="155">
        <f>0</f>
        <v>0</v>
      </c>
      <c r="L37" s="43"/>
    </row>
    <row r="38" hidden="1" s="1" customFormat="1" ht="14.4" customHeight="1">
      <c r="B38" s="43"/>
      <c r="E38" s="141" t="s">
        <v>47</v>
      </c>
      <c r="F38" s="155">
        <f>ROUND((SUM(BH87:BH101)),  2)</f>
        <v>0</v>
      </c>
      <c r="I38" s="156">
        <v>0.14999999999999999</v>
      </c>
      <c r="J38" s="155">
        <f>0</f>
        <v>0</v>
      </c>
      <c r="L38" s="43"/>
    </row>
    <row r="39" hidden="1" s="1" customFormat="1" ht="14.4" customHeight="1">
      <c r="B39" s="43"/>
      <c r="E39" s="141" t="s">
        <v>48</v>
      </c>
      <c r="F39" s="155">
        <f>ROUND((SUM(BI87:BI101)),  2)</f>
        <v>0</v>
      </c>
      <c r="I39" s="156">
        <v>0</v>
      </c>
      <c r="J39" s="155">
        <f>0</f>
        <v>0</v>
      </c>
      <c r="L39" s="43"/>
    </row>
    <row r="40" s="1" customFormat="1" ht="6.96" customHeight="1">
      <c r="B40" s="43"/>
      <c r="I40" s="143"/>
      <c r="L40" s="43"/>
    </row>
    <row r="41" s="1" customFormat="1" ht="25.44" customHeight="1">
      <c r="B41" s="43"/>
      <c r="C41" s="157"/>
      <c r="D41" s="158" t="s">
        <v>49</v>
      </c>
      <c r="E41" s="159"/>
      <c r="F41" s="159"/>
      <c r="G41" s="160" t="s">
        <v>50</v>
      </c>
      <c r="H41" s="161" t="s">
        <v>51</v>
      </c>
      <c r="I41" s="162"/>
      <c r="J41" s="163">
        <f>SUM(J32:J39)</f>
        <v>0</v>
      </c>
      <c r="K41" s="164"/>
      <c r="L41" s="43"/>
    </row>
    <row r="42" s="1" customFormat="1" ht="14.4" customHeight="1">
      <c r="B42" s="165"/>
      <c r="C42" s="166"/>
      <c r="D42" s="166"/>
      <c r="E42" s="166"/>
      <c r="F42" s="166"/>
      <c r="G42" s="166"/>
      <c r="H42" s="166"/>
      <c r="I42" s="167"/>
      <c r="J42" s="166"/>
      <c r="K42" s="166"/>
      <c r="L42" s="43"/>
    </row>
    <row r="46" s="1" customFormat="1" ht="6.96" customHeight="1">
      <c r="B46" s="168"/>
      <c r="C46" s="169"/>
      <c r="D46" s="169"/>
      <c r="E46" s="169"/>
      <c r="F46" s="169"/>
      <c r="G46" s="169"/>
      <c r="H46" s="169"/>
      <c r="I46" s="170"/>
      <c r="J46" s="169"/>
      <c r="K46" s="169"/>
      <c r="L46" s="43"/>
    </row>
    <row r="47" s="1" customFormat="1" ht="24.96" customHeight="1">
      <c r="B47" s="38"/>
      <c r="C47" s="23" t="s">
        <v>135</v>
      </c>
      <c r="D47" s="39"/>
      <c r="E47" s="39"/>
      <c r="F47" s="39"/>
      <c r="G47" s="39"/>
      <c r="H47" s="39"/>
      <c r="I47" s="143"/>
      <c r="J47" s="39"/>
      <c r="K47" s="39"/>
      <c r="L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143"/>
      <c r="J48" s="39"/>
      <c r="K48" s="39"/>
      <c r="L48" s="43"/>
    </row>
    <row r="49" s="1" customFormat="1" ht="12" customHeight="1">
      <c r="B49" s="38"/>
      <c r="C49" s="32" t="s">
        <v>16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16.5" customHeight="1">
      <c r="B50" s="38"/>
      <c r="C50" s="39"/>
      <c r="D50" s="39"/>
      <c r="E50" s="171" t="str">
        <f>E7</f>
        <v>Oprava staničních kolejí č.4, 5, 6, 7 a výhybek č. 12, 13, 14, 16 v ŽST Prostřední Žleb</v>
      </c>
      <c r="F50" s="32"/>
      <c r="G50" s="32"/>
      <c r="H50" s="32"/>
      <c r="I50" s="143"/>
      <c r="J50" s="39"/>
      <c r="K50" s="39"/>
      <c r="L50" s="43"/>
    </row>
    <row r="51" ht="12" customHeight="1">
      <c r="B51" s="21"/>
      <c r="C51" s="32" t="s">
        <v>129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8"/>
      <c r="C52" s="39"/>
      <c r="D52" s="39"/>
      <c r="E52" s="171" t="s">
        <v>130</v>
      </c>
      <c r="F52" s="39"/>
      <c r="G52" s="39"/>
      <c r="H52" s="39"/>
      <c r="I52" s="143"/>
      <c r="J52" s="39"/>
      <c r="K52" s="39"/>
      <c r="L52" s="43"/>
    </row>
    <row r="53" s="1" customFormat="1" ht="12" customHeight="1">
      <c r="B53" s="38"/>
      <c r="C53" s="32" t="s">
        <v>131</v>
      </c>
      <c r="D53" s="39"/>
      <c r="E53" s="39"/>
      <c r="F53" s="39"/>
      <c r="G53" s="39"/>
      <c r="H53" s="39"/>
      <c r="I53" s="143"/>
      <c r="J53" s="39"/>
      <c r="K53" s="39"/>
      <c r="L53" s="43"/>
    </row>
    <row r="54" s="1" customFormat="1" ht="16.5" customHeight="1">
      <c r="B54" s="38"/>
      <c r="C54" s="39"/>
      <c r="D54" s="39"/>
      <c r="E54" s="64" t="str">
        <f>E11</f>
        <v>SO 03 - Broušení výhybek</v>
      </c>
      <c r="F54" s="39"/>
      <c r="G54" s="39"/>
      <c r="H54" s="39"/>
      <c r="I54" s="143"/>
      <c r="J54" s="39"/>
      <c r="K54" s="39"/>
      <c r="L54" s="43"/>
    </row>
    <row r="55" s="1" customFormat="1" ht="6.96" customHeight="1">
      <c r="B55" s="38"/>
      <c r="C55" s="39"/>
      <c r="D55" s="39"/>
      <c r="E55" s="39"/>
      <c r="F55" s="39"/>
      <c r="G55" s="39"/>
      <c r="H55" s="39"/>
      <c r="I55" s="143"/>
      <c r="J55" s="39"/>
      <c r="K55" s="39"/>
      <c r="L55" s="43"/>
    </row>
    <row r="56" s="1" customFormat="1" ht="12" customHeight="1">
      <c r="B56" s="38"/>
      <c r="C56" s="32" t="s">
        <v>21</v>
      </c>
      <c r="D56" s="39"/>
      <c r="E56" s="39"/>
      <c r="F56" s="27" t="str">
        <f>F14</f>
        <v>trať 083</v>
      </c>
      <c r="G56" s="39"/>
      <c r="H56" s="39"/>
      <c r="I56" s="145" t="s">
        <v>23</v>
      </c>
      <c r="J56" s="67" t="str">
        <f>IF(J14="","",J14)</f>
        <v>20. 3. 2019</v>
      </c>
      <c r="K56" s="39"/>
      <c r="L56" s="43"/>
    </row>
    <row r="57" s="1" customFormat="1" ht="6.96" customHeight="1">
      <c r="B57" s="38"/>
      <c r="C57" s="39"/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13.65" customHeight="1">
      <c r="B58" s="38"/>
      <c r="C58" s="32" t="s">
        <v>25</v>
      </c>
      <c r="D58" s="39"/>
      <c r="E58" s="39"/>
      <c r="F58" s="27" t="str">
        <f>E17</f>
        <v>SŽDC s.o., OŘ Ústí n.L., ST Ústí n.L.</v>
      </c>
      <c r="G58" s="39"/>
      <c r="H58" s="39"/>
      <c r="I58" s="145" t="s">
        <v>33</v>
      </c>
      <c r="J58" s="36" t="str">
        <f>E23</f>
        <v xml:space="preserve"> </v>
      </c>
      <c r="K58" s="39"/>
      <c r="L58" s="43"/>
    </row>
    <row r="59" s="1" customFormat="1" ht="13.65" customHeight="1">
      <c r="B59" s="38"/>
      <c r="C59" s="32" t="s">
        <v>31</v>
      </c>
      <c r="D59" s="39"/>
      <c r="E59" s="39"/>
      <c r="F59" s="27" t="str">
        <f>IF(E20="","",E20)</f>
        <v>Vyplň údaj</v>
      </c>
      <c r="G59" s="39"/>
      <c r="H59" s="39"/>
      <c r="I59" s="145" t="s">
        <v>36</v>
      </c>
      <c r="J59" s="36" t="str">
        <f>E26</f>
        <v xml:space="preserve"> </v>
      </c>
      <c r="K59" s="39"/>
      <c r="L59" s="43"/>
    </row>
    <row r="60" s="1" customFormat="1" ht="10.32" customHeight="1">
      <c r="B60" s="38"/>
      <c r="C60" s="39"/>
      <c r="D60" s="39"/>
      <c r="E60" s="39"/>
      <c r="F60" s="39"/>
      <c r="G60" s="39"/>
      <c r="H60" s="39"/>
      <c r="I60" s="143"/>
      <c r="J60" s="39"/>
      <c r="K60" s="39"/>
      <c r="L60" s="43"/>
    </row>
    <row r="61" s="1" customFormat="1" ht="29.28" customHeight="1">
      <c r="B61" s="38"/>
      <c r="C61" s="172" t="s">
        <v>136</v>
      </c>
      <c r="D61" s="173"/>
      <c r="E61" s="173"/>
      <c r="F61" s="173"/>
      <c r="G61" s="173"/>
      <c r="H61" s="173"/>
      <c r="I61" s="174"/>
      <c r="J61" s="175" t="s">
        <v>137</v>
      </c>
      <c r="K61" s="173"/>
      <c r="L61" s="43"/>
    </row>
    <row r="62" s="1" customFormat="1" ht="10.32" customHeight="1">
      <c r="B62" s="38"/>
      <c r="C62" s="39"/>
      <c r="D62" s="39"/>
      <c r="E62" s="39"/>
      <c r="F62" s="39"/>
      <c r="G62" s="39"/>
      <c r="H62" s="39"/>
      <c r="I62" s="143"/>
      <c r="J62" s="39"/>
      <c r="K62" s="39"/>
      <c r="L62" s="43"/>
    </row>
    <row r="63" s="1" customFormat="1" ht="22.8" customHeight="1">
      <c r="B63" s="38"/>
      <c r="C63" s="176" t="s">
        <v>71</v>
      </c>
      <c r="D63" s="39"/>
      <c r="E63" s="39"/>
      <c r="F63" s="39"/>
      <c r="G63" s="39"/>
      <c r="H63" s="39"/>
      <c r="I63" s="143"/>
      <c r="J63" s="97">
        <f>J87</f>
        <v>0</v>
      </c>
      <c r="K63" s="39"/>
      <c r="L63" s="43"/>
      <c r="AU63" s="17" t="s">
        <v>138</v>
      </c>
    </row>
    <row r="64" s="8" customFormat="1" ht="24.96" customHeight="1">
      <c r="B64" s="177"/>
      <c r="C64" s="178"/>
      <c r="D64" s="179" t="s">
        <v>139</v>
      </c>
      <c r="E64" s="180"/>
      <c r="F64" s="180"/>
      <c r="G64" s="180"/>
      <c r="H64" s="180"/>
      <c r="I64" s="181"/>
      <c r="J64" s="182">
        <f>J88</f>
        <v>0</v>
      </c>
      <c r="K64" s="178"/>
      <c r="L64" s="183"/>
    </row>
    <row r="65" s="9" customFormat="1" ht="19.92" customHeight="1">
      <c r="B65" s="184"/>
      <c r="C65" s="120"/>
      <c r="D65" s="185" t="s">
        <v>140</v>
      </c>
      <c r="E65" s="186"/>
      <c r="F65" s="186"/>
      <c r="G65" s="186"/>
      <c r="H65" s="186"/>
      <c r="I65" s="187"/>
      <c r="J65" s="188">
        <f>J89</f>
        <v>0</v>
      </c>
      <c r="K65" s="120"/>
      <c r="L65" s="189"/>
    </row>
    <row r="66" s="1" customFormat="1" ht="21.84" customHeight="1">
      <c r="B66" s="38"/>
      <c r="C66" s="39"/>
      <c r="D66" s="39"/>
      <c r="E66" s="39"/>
      <c r="F66" s="39"/>
      <c r="G66" s="39"/>
      <c r="H66" s="39"/>
      <c r="I66" s="143"/>
      <c r="J66" s="39"/>
      <c r="K66" s="39"/>
      <c r="L66" s="43"/>
    </row>
    <row r="67" s="1" customFormat="1" ht="6.96" customHeight="1">
      <c r="B67" s="57"/>
      <c r="C67" s="58"/>
      <c r="D67" s="58"/>
      <c r="E67" s="58"/>
      <c r="F67" s="58"/>
      <c r="G67" s="58"/>
      <c r="H67" s="58"/>
      <c r="I67" s="167"/>
      <c r="J67" s="58"/>
      <c r="K67" s="58"/>
      <c r="L67" s="43"/>
    </row>
    <row r="71" s="1" customFormat="1" ht="6.96" customHeight="1">
      <c r="B71" s="59"/>
      <c r="C71" s="60"/>
      <c r="D71" s="60"/>
      <c r="E71" s="60"/>
      <c r="F71" s="60"/>
      <c r="G71" s="60"/>
      <c r="H71" s="60"/>
      <c r="I71" s="170"/>
      <c r="J71" s="60"/>
      <c r="K71" s="60"/>
      <c r="L71" s="43"/>
    </row>
    <row r="72" s="1" customFormat="1" ht="24.96" customHeight="1">
      <c r="B72" s="38"/>
      <c r="C72" s="23" t="s">
        <v>141</v>
      </c>
      <c r="D72" s="39"/>
      <c r="E72" s="39"/>
      <c r="F72" s="39"/>
      <c r="G72" s="39"/>
      <c r="H72" s="39"/>
      <c r="I72" s="143"/>
      <c r="J72" s="39"/>
      <c r="K72" s="39"/>
      <c r="L72" s="43"/>
    </row>
    <row r="73" s="1" customFormat="1" ht="6.96" customHeight="1">
      <c r="B73" s="38"/>
      <c r="C73" s="39"/>
      <c r="D73" s="39"/>
      <c r="E73" s="39"/>
      <c r="F73" s="39"/>
      <c r="G73" s="39"/>
      <c r="H73" s="39"/>
      <c r="I73" s="143"/>
      <c r="J73" s="39"/>
      <c r="K73" s="39"/>
      <c r="L73" s="43"/>
    </row>
    <row r="74" s="1" customFormat="1" ht="12" customHeight="1">
      <c r="B74" s="38"/>
      <c r="C74" s="32" t="s">
        <v>16</v>
      </c>
      <c r="D74" s="39"/>
      <c r="E74" s="39"/>
      <c r="F74" s="39"/>
      <c r="G74" s="39"/>
      <c r="H74" s="39"/>
      <c r="I74" s="143"/>
      <c r="J74" s="39"/>
      <c r="K74" s="39"/>
      <c r="L74" s="43"/>
    </row>
    <row r="75" s="1" customFormat="1" ht="16.5" customHeight="1">
      <c r="B75" s="38"/>
      <c r="C75" s="39"/>
      <c r="D75" s="39"/>
      <c r="E75" s="171" t="str">
        <f>E7</f>
        <v>Oprava staničních kolejí č.4, 5, 6, 7 a výhybek č. 12, 13, 14, 16 v ŽST Prostřední Žleb</v>
      </c>
      <c r="F75" s="32"/>
      <c r="G75" s="32"/>
      <c r="H75" s="32"/>
      <c r="I75" s="143"/>
      <c r="J75" s="39"/>
      <c r="K75" s="39"/>
      <c r="L75" s="43"/>
    </row>
    <row r="76" ht="12" customHeight="1">
      <c r="B76" s="21"/>
      <c r="C76" s="32" t="s">
        <v>129</v>
      </c>
      <c r="D76" s="22"/>
      <c r="E76" s="22"/>
      <c r="F76" s="22"/>
      <c r="G76" s="22"/>
      <c r="H76" s="22"/>
      <c r="I76" s="136"/>
      <c r="J76" s="22"/>
      <c r="K76" s="22"/>
      <c r="L76" s="20"/>
    </row>
    <row r="77" s="1" customFormat="1" ht="16.5" customHeight="1">
      <c r="B77" s="38"/>
      <c r="C77" s="39"/>
      <c r="D77" s="39"/>
      <c r="E77" s="171" t="s">
        <v>130</v>
      </c>
      <c r="F77" s="39"/>
      <c r="G77" s="39"/>
      <c r="H77" s="39"/>
      <c r="I77" s="143"/>
      <c r="J77" s="39"/>
      <c r="K77" s="39"/>
      <c r="L77" s="43"/>
    </row>
    <row r="78" s="1" customFormat="1" ht="12" customHeight="1">
      <c r="B78" s="38"/>
      <c r="C78" s="32" t="s">
        <v>131</v>
      </c>
      <c r="D78" s="39"/>
      <c r="E78" s="39"/>
      <c r="F78" s="39"/>
      <c r="G78" s="39"/>
      <c r="H78" s="39"/>
      <c r="I78" s="143"/>
      <c r="J78" s="39"/>
      <c r="K78" s="39"/>
      <c r="L78" s="43"/>
    </row>
    <row r="79" s="1" customFormat="1" ht="16.5" customHeight="1">
      <c r="B79" s="38"/>
      <c r="C79" s="39"/>
      <c r="D79" s="39"/>
      <c r="E79" s="64" t="str">
        <f>E11</f>
        <v>SO 03 - Broušení výhybek</v>
      </c>
      <c r="F79" s="39"/>
      <c r="G79" s="39"/>
      <c r="H79" s="39"/>
      <c r="I79" s="143"/>
      <c r="J79" s="39"/>
      <c r="K79" s="39"/>
      <c r="L79" s="43"/>
    </row>
    <row r="80" s="1" customFormat="1" ht="6.96" customHeight="1">
      <c r="B80" s="38"/>
      <c r="C80" s="39"/>
      <c r="D80" s="39"/>
      <c r="E80" s="39"/>
      <c r="F80" s="39"/>
      <c r="G80" s="39"/>
      <c r="H80" s="39"/>
      <c r="I80" s="143"/>
      <c r="J80" s="39"/>
      <c r="K80" s="39"/>
      <c r="L80" s="43"/>
    </row>
    <row r="81" s="1" customFormat="1" ht="12" customHeight="1">
      <c r="B81" s="38"/>
      <c r="C81" s="32" t="s">
        <v>21</v>
      </c>
      <c r="D81" s="39"/>
      <c r="E81" s="39"/>
      <c r="F81" s="27" t="str">
        <f>F14</f>
        <v>trať 083</v>
      </c>
      <c r="G81" s="39"/>
      <c r="H81" s="39"/>
      <c r="I81" s="145" t="s">
        <v>23</v>
      </c>
      <c r="J81" s="67" t="str">
        <f>IF(J14="","",J14)</f>
        <v>20. 3. 2019</v>
      </c>
      <c r="K81" s="39"/>
      <c r="L81" s="43"/>
    </row>
    <row r="82" s="1" customFormat="1" ht="6.96" customHeight="1">
      <c r="B82" s="38"/>
      <c r="C82" s="39"/>
      <c r="D82" s="39"/>
      <c r="E82" s="39"/>
      <c r="F82" s="39"/>
      <c r="G82" s="39"/>
      <c r="H82" s="39"/>
      <c r="I82" s="143"/>
      <c r="J82" s="39"/>
      <c r="K82" s="39"/>
      <c r="L82" s="43"/>
    </row>
    <row r="83" s="1" customFormat="1" ht="13.65" customHeight="1">
      <c r="B83" s="38"/>
      <c r="C83" s="32" t="s">
        <v>25</v>
      </c>
      <c r="D83" s="39"/>
      <c r="E83" s="39"/>
      <c r="F83" s="27" t="str">
        <f>E17</f>
        <v>SŽDC s.o., OŘ Ústí n.L., ST Ústí n.L.</v>
      </c>
      <c r="G83" s="39"/>
      <c r="H83" s="39"/>
      <c r="I83" s="145" t="s">
        <v>33</v>
      </c>
      <c r="J83" s="36" t="str">
        <f>E23</f>
        <v xml:space="preserve"> </v>
      </c>
      <c r="K83" s="39"/>
      <c r="L83" s="43"/>
    </row>
    <row r="84" s="1" customFormat="1" ht="13.65" customHeight="1">
      <c r="B84" s="38"/>
      <c r="C84" s="32" t="s">
        <v>31</v>
      </c>
      <c r="D84" s="39"/>
      <c r="E84" s="39"/>
      <c r="F84" s="27" t="str">
        <f>IF(E20="","",E20)</f>
        <v>Vyplň údaj</v>
      </c>
      <c r="G84" s="39"/>
      <c r="H84" s="39"/>
      <c r="I84" s="145" t="s">
        <v>36</v>
      </c>
      <c r="J84" s="36" t="str">
        <f>E26</f>
        <v xml:space="preserve"> </v>
      </c>
      <c r="K84" s="39"/>
      <c r="L84" s="43"/>
    </row>
    <row r="85" s="1" customFormat="1" ht="10.32" customHeight="1">
      <c r="B85" s="38"/>
      <c r="C85" s="39"/>
      <c r="D85" s="39"/>
      <c r="E85" s="39"/>
      <c r="F85" s="39"/>
      <c r="G85" s="39"/>
      <c r="H85" s="39"/>
      <c r="I85" s="143"/>
      <c r="J85" s="39"/>
      <c r="K85" s="39"/>
      <c r="L85" s="43"/>
    </row>
    <row r="86" s="10" customFormat="1" ht="29.28" customHeight="1">
      <c r="B86" s="190"/>
      <c r="C86" s="191" t="s">
        <v>142</v>
      </c>
      <c r="D86" s="192" t="s">
        <v>58</v>
      </c>
      <c r="E86" s="192" t="s">
        <v>54</v>
      </c>
      <c r="F86" s="192" t="s">
        <v>55</v>
      </c>
      <c r="G86" s="192" t="s">
        <v>143</v>
      </c>
      <c r="H86" s="192" t="s">
        <v>144</v>
      </c>
      <c r="I86" s="193" t="s">
        <v>145</v>
      </c>
      <c r="J86" s="192" t="s">
        <v>137</v>
      </c>
      <c r="K86" s="194" t="s">
        <v>146</v>
      </c>
      <c r="L86" s="195"/>
      <c r="M86" s="87" t="s">
        <v>19</v>
      </c>
      <c r="N86" s="88" t="s">
        <v>43</v>
      </c>
      <c r="O86" s="88" t="s">
        <v>147</v>
      </c>
      <c r="P86" s="88" t="s">
        <v>148</v>
      </c>
      <c r="Q86" s="88" t="s">
        <v>149</v>
      </c>
      <c r="R86" s="88" t="s">
        <v>150</v>
      </c>
      <c r="S86" s="88" t="s">
        <v>151</v>
      </c>
      <c r="T86" s="89" t="s">
        <v>152</v>
      </c>
    </row>
    <row r="87" s="1" customFormat="1" ht="22.8" customHeight="1">
      <c r="B87" s="38"/>
      <c r="C87" s="94" t="s">
        <v>153</v>
      </c>
      <c r="D87" s="39"/>
      <c r="E87" s="39"/>
      <c r="F87" s="39"/>
      <c r="G87" s="39"/>
      <c r="H87" s="39"/>
      <c r="I87" s="143"/>
      <c r="J87" s="196">
        <f>BK87</f>
        <v>0</v>
      </c>
      <c r="K87" s="39"/>
      <c r="L87" s="43"/>
      <c r="M87" s="90"/>
      <c r="N87" s="91"/>
      <c r="O87" s="91"/>
      <c r="P87" s="197">
        <f>P88</f>
        <v>0</v>
      </c>
      <c r="Q87" s="91"/>
      <c r="R87" s="197">
        <f>R88</f>
        <v>0</v>
      </c>
      <c r="S87" s="91"/>
      <c r="T87" s="198">
        <f>T88</f>
        <v>0</v>
      </c>
      <c r="AT87" s="17" t="s">
        <v>72</v>
      </c>
      <c r="AU87" s="17" t="s">
        <v>138</v>
      </c>
      <c r="BK87" s="199">
        <f>BK88</f>
        <v>0</v>
      </c>
    </row>
    <row r="88" s="11" customFormat="1" ht="25.92" customHeight="1">
      <c r="B88" s="200"/>
      <c r="C88" s="201"/>
      <c r="D88" s="202" t="s">
        <v>72</v>
      </c>
      <c r="E88" s="203" t="s">
        <v>154</v>
      </c>
      <c r="F88" s="203" t="s">
        <v>155</v>
      </c>
      <c r="G88" s="201"/>
      <c r="H88" s="201"/>
      <c r="I88" s="204"/>
      <c r="J88" s="205">
        <f>BK88</f>
        <v>0</v>
      </c>
      <c r="K88" s="201"/>
      <c r="L88" s="206"/>
      <c r="M88" s="207"/>
      <c r="N88" s="208"/>
      <c r="O88" s="208"/>
      <c r="P88" s="209">
        <f>P89</f>
        <v>0</v>
      </c>
      <c r="Q88" s="208"/>
      <c r="R88" s="209">
        <f>R89</f>
        <v>0</v>
      </c>
      <c r="S88" s="208"/>
      <c r="T88" s="210">
        <f>T89</f>
        <v>0</v>
      </c>
      <c r="AR88" s="211" t="s">
        <v>77</v>
      </c>
      <c r="AT88" s="212" t="s">
        <v>72</v>
      </c>
      <c r="AU88" s="212" t="s">
        <v>73</v>
      </c>
      <c r="AY88" s="211" t="s">
        <v>156</v>
      </c>
      <c r="BK88" s="213">
        <f>BK89</f>
        <v>0</v>
      </c>
    </row>
    <row r="89" s="11" customFormat="1" ht="22.8" customHeight="1">
      <c r="B89" s="200"/>
      <c r="C89" s="201"/>
      <c r="D89" s="202" t="s">
        <v>72</v>
      </c>
      <c r="E89" s="214" t="s">
        <v>157</v>
      </c>
      <c r="F89" s="214" t="s">
        <v>158</v>
      </c>
      <c r="G89" s="201"/>
      <c r="H89" s="201"/>
      <c r="I89" s="204"/>
      <c r="J89" s="215">
        <f>BK89</f>
        <v>0</v>
      </c>
      <c r="K89" s="201"/>
      <c r="L89" s="206"/>
      <c r="M89" s="207"/>
      <c r="N89" s="208"/>
      <c r="O89" s="208"/>
      <c r="P89" s="209">
        <f>SUM(P90:P101)</f>
        <v>0</v>
      </c>
      <c r="Q89" s="208"/>
      <c r="R89" s="209">
        <f>SUM(R90:R101)</f>
        <v>0</v>
      </c>
      <c r="S89" s="208"/>
      <c r="T89" s="210">
        <f>SUM(T90:T101)</f>
        <v>0</v>
      </c>
      <c r="AR89" s="211" t="s">
        <v>77</v>
      </c>
      <c r="AT89" s="212" t="s">
        <v>72</v>
      </c>
      <c r="AU89" s="212" t="s">
        <v>77</v>
      </c>
      <c r="AY89" s="211" t="s">
        <v>156</v>
      </c>
      <c r="BK89" s="213">
        <f>SUM(BK90:BK101)</f>
        <v>0</v>
      </c>
    </row>
    <row r="90" s="1" customFormat="1" ht="22.5" customHeight="1">
      <c r="B90" s="38"/>
      <c r="C90" s="216" t="s">
        <v>77</v>
      </c>
      <c r="D90" s="216" t="s">
        <v>159</v>
      </c>
      <c r="E90" s="217" t="s">
        <v>440</v>
      </c>
      <c r="F90" s="218" t="s">
        <v>441</v>
      </c>
      <c r="G90" s="219" t="s">
        <v>277</v>
      </c>
      <c r="H90" s="220">
        <v>779</v>
      </c>
      <c r="I90" s="221"/>
      <c r="J90" s="222">
        <f>ROUND(I90*H90,2)</f>
        <v>0</v>
      </c>
      <c r="K90" s="218" t="s">
        <v>163</v>
      </c>
      <c r="L90" s="43"/>
      <c r="M90" s="223" t="s">
        <v>19</v>
      </c>
      <c r="N90" s="224" t="s">
        <v>44</v>
      </c>
      <c r="O90" s="79"/>
      <c r="P90" s="225">
        <f>O90*H90</f>
        <v>0</v>
      </c>
      <c r="Q90" s="225">
        <v>0</v>
      </c>
      <c r="R90" s="225">
        <f>Q90*H90</f>
        <v>0</v>
      </c>
      <c r="S90" s="225">
        <v>0</v>
      </c>
      <c r="T90" s="226">
        <f>S90*H90</f>
        <v>0</v>
      </c>
      <c r="AR90" s="17" t="s">
        <v>164</v>
      </c>
      <c r="AT90" s="17" t="s">
        <v>159</v>
      </c>
      <c r="AU90" s="17" t="s">
        <v>81</v>
      </c>
      <c r="AY90" s="17" t="s">
        <v>156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17" t="s">
        <v>77</v>
      </c>
      <c r="BK90" s="227">
        <f>ROUND(I90*H90,2)</f>
        <v>0</v>
      </c>
      <c r="BL90" s="17" t="s">
        <v>164</v>
      </c>
      <c r="BM90" s="17" t="s">
        <v>442</v>
      </c>
    </row>
    <row r="91" s="1" customFormat="1">
      <c r="B91" s="38"/>
      <c r="C91" s="39"/>
      <c r="D91" s="228" t="s">
        <v>166</v>
      </c>
      <c r="E91" s="39"/>
      <c r="F91" s="229" t="s">
        <v>443</v>
      </c>
      <c r="G91" s="39"/>
      <c r="H91" s="39"/>
      <c r="I91" s="143"/>
      <c r="J91" s="39"/>
      <c r="K91" s="39"/>
      <c r="L91" s="43"/>
      <c r="M91" s="230"/>
      <c r="N91" s="79"/>
      <c r="O91" s="79"/>
      <c r="P91" s="79"/>
      <c r="Q91" s="79"/>
      <c r="R91" s="79"/>
      <c r="S91" s="79"/>
      <c r="T91" s="80"/>
      <c r="AT91" s="17" t="s">
        <v>166</v>
      </c>
      <c r="AU91" s="17" t="s">
        <v>81</v>
      </c>
    </row>
    <row r="92" s="1" customFormat="1" ht="22.5" customHeight="1">
      <c r="B92" s="38"/>
      <c r="C92" s="216" t="s">
        <v>81</v>
      </c>
      <c r="D92" s="216" t="s">
        <v>159</v>
      </c>
      <c r="E92" s="217" t="s">
        <v>444</v>
      </c>
      <c r="F92" s="218" t="s">
        <v>445</v>
      </c>
      <c r="G92" s="219" t="s">
        <v>277</v>
      </c>
      <c r="H92" s="220">
        <v>822.29999999999995</v>
      </c>
      <c r="I92" s="221"/>
      <c r="J92" s="222">
        <f>ROUND(I92*H92,2)</f>
        <v>0</v>
      </c>
      <c r="K92" s="218" t="s">
        <v>163</v>
      </c>
      <c r="L92" s="43"/>
      <c r="M92" s="223" t="s">
        <v>19</v>
      </c>
      <c r="N92" s="224" t="s">
        <v>44</v>
      </c>
      <c r="O92" s="79"/>
      <c r="P92" s="225">
        <f>O92*H92</f>
        <v>0</v>
      </c>
      <c r="Q92" s="225">
        <v>0</v>
      </c>
      <c r="R92" s="225">
        <f>Q92*H92</f>
        <v>0</v>
      </c>
      <c r="S92" s="225">
        <v>0</v>
      </c>
      <c r="T92" s="226">
        <f>S92*H92</f>
        <v>0</v>
      </c>
      <c r="AR92" s="17" t="s">
        <v>164</v>
      </c>
      <c r="AT92" s="17" t="s">
        <v>159</v>
      </c>
      <c r="AU92" s="17" t="s">
        <v>81</v>
      </c>
      <c r="AY92" s="17" t="s">
        <v>156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7" t="s">
        <v>77</v>
      </c>
      <c r="BK92" s="227">
        <f>ROUND(I92*H92,2)</f>
        <v>0</v>
      </c>
      <c r="BL92" s="17" t="s">
        <v>164</v>
      </c>
      <c r="BM92" s="17" t="s">
        <v>446</v>
      </c>
    </row>
    <row r="93" s="1" customFormat="1">
      <c r="B93" s="38"/>
      <c r="C93" s="39"/>
      <c r="D93" s="228" t="s">
        <v>166</v>
      </c>
      <c r="E93" s="39"/>
      <c r="F93" s="229" t="s">
        <v>443</v>
      </c>
      <c r="G93" s="39"/>
      <c r="H93" s="39"/>
      <c r="I93" s="143"/>
      <c r="J93" s="39"/>
      <c r="K93" s="39"/>
      <c r="L93" s="43"/>
      <c r="M93" s="230"/>
      <c r="N93" s="79"/>
      <c r="O93" s="79"/>
      <c r="P93" s="79"/>
      <c r="Q93" s="79"/>
      <c r="R93" s="79"/>
      <c r="S93" s="79"/>
      <c r="T93" s="80"/>
      <c r="AT93" s="17" t="s">
        <v>166</v>
      </c>
      <c r="AU93" s="17" t="s">
        <v>81</v>
      </c>
    </row>
    <row r="94" s="1" customFormat="1" ht="22.5" customHeight="1">
      <c r="B94" s="38"/>
      <c r="C94" s="216" t="s">
        <v>89</v>
      </c>
      <c r="D94" s="216" t="s">
        <v>159</v>
      </c>
      <c r="E94" s="217" t="s">
        <v>447</v>
      </c>
      <c r="F94" s="218" t="s">
        <v>448</v>
      </c>
      <c r="G94" s="219" t="s">
        <v>277</v>
      </c>
      <c r="H94" s="220">
        <v>2228</v>
      </c>
      <c r="I94" s="221"/>
      <c r="J94" s="222">
        <f>ROUND(I94*H94,2)</f>
        <v>0</v>
      </c>
      <c r="K94" s="218" t="s">
        <v>163</v>
      </c>
      <c r="L94" s="43"/>
      <c r="M94" s="223" t="s">
        <v>19</v>
      </c>
      <c r="N94" s="224" t="s">
        <v>44</v>
      </c>
      <c r="O94" s="79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AR94" s="17" t="s">
        <v>164</v>
      </c>
      <c r="AT94" s="17" t="s">
        <v>159</v>
      </c>
      <c r="AU94" s="17" t="s">
        <v>81</v>
      </c>
      <c r="AY94" s="17" t="s">
        <v>156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7" t="s">
        <v>77</v>
      </c>
      <c r="BK94" s="227">
        <f>ROUND(I94*H94,2)</f>
        <v>0</v>
      </c>
      <c r="BL94" s="17" t="s">
        <v>164</v>
      </c>
      <c r="BM94" s="17" t="s">
        <v>449</v>
      </c>
    </row>
    <row r="95" s="1" customFormat="1">
      <c r="B95" s="38"/>
      <c r="C95" s="39"/>
      <c r="D95" s="228" t="s">
        <v>166</v>
      </c>
      <c r="E95" s="39"/>
      <c r="F95" s="229" t="s">
        <v>443</v>
      </c>
      <c r="G95" s="39"/>
      <c r="H95" s="39"/>
      <c r="I95" s="143"/>
      <c r="J95" s="39"/>
      <c r="K95" s="39"/>
      <c r="L95" s="43"/>
      <c r="M95" s="230"/>
      <c r="N95" s="79"/>
      <c r="O95" s="79"/>
      <c r="P95" s="79"/>
      <c r="Q95" s="79"/>
      <c r="R95" s="79"/>
      <c r="S95" s="79"/>
      <c r="T95" s="80"/>
      <c r="AT95" s="17" t="s">
        <v>166</v>
      </c>
      <c r="AU95" s="17" t="s">
        <v>81</v>
      </c>
    </row>
    <row r="96" s="1" customFormat="1" ht="22.5" customHeight="1">
      <c r="B96" s="38"/>
      <c r="C96" s="216" t="s">
        <v>164</v>
      </c>
      <c r="D96" s="216" t="s">
        <v>159</v>
      </c>
      <c r="E96" s="217" t="s">
        <v>450</v>
      </c>
      <c r="F96" s="218" t="s">
        <v>451</v>
      </c>
      <c r="G96" s="219" t="s">
        <v>162</v>
      </c>
      <c r="H96" s="220">
        <v>7</v>
      </c>
      <c r="I96" s="221"/>
      <c r="J96" s="222">
        <f>ROUND(I96*H96,2)</f>
        <v>0</v>
      </c>
      <c r="K96" s="218" t="s">
        <v>163</v>
      </c>
      <c r="L96" s="43"/>
      <c r="M96" s="223" t="s">
        <v>19</v>
      </c>
      <c r="N96" s="224" t="s">
        <v>44</v>
      </c>
      <c r="O96" s="79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AR96" s="17" t="s">
        <v>164</v>
      </c>
      <c r="AT96" s="17" t="s">
        <v>159</v>
      </c>
      <c r="AU96" s="17" t="s">
        <v>81</v>
      </c>
      <c r="AY96" s="17" t="s">
        <v>156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7" t="s">
        <v>77</v>
      </c>
      <c r="BK96" s="227">
        <f>ROUND(I96*H96,2)</f>
        <v>0</v>
      </c>
      <c r="BL96" s="17" t="s">
        <v>164</v>
      </c>
      <c r="BM96" s="17" t="s">
        <v>452</v>
      </c>
    </row>
    <row r="97" s="1" customFormat="1">
      <c r="B97" s="38"/>
      <c r="C97" s="39"/>
      <c r="D97" s="228" t="s">
        <v>166</v>
      </c>
      <c r="E97" s="39"/>
      <c r="F97" s="229" t="s">
        <v>453</v>
      </c>
      <c r="G97" s="39"/>
      <c r="H97" s="39"/>
      <c r="I97" s="143"/>
      <c r="J97" s="39"/>
      <c r="K97" s="39"/>
      <c r="L97" s="43"/>
      <c r="M97" s="230"/>
      <c r="N97" s="79"/>
      <c r="O97" s="79"/>
      <c r="P97" s="79"/>
      <c r="Q97" s="79"/>
      <c r="R97" s="79"/>
      <c r="S97" s="79"/>
      <c r="T97" s="80"/>
      <c r="AT97" s="17" t="s">
        <v>166</v>
      </c>
      <c r="AU97" s="17" t="s">
        <v>81</v>
      </c>
    </row>
    <row r="98" s="1" customFormat="1" ht="22.5" customHeight="1">
      <c r="B98" s="38"/>
      <c r="C98" s="216" t="s">
        <v>157</v>
      </c>
      <c r="D98" s="216" t="s">
        <v>159</v>
      </c>
      <c r="E98" s="217" t="s">
        <v>454</v>
      </c>
      <c r="F98" s="218" t="s">
        <v>455</v>
      </c>
      <c r="G98" s="219" t="s">
        <v>162</v>
      </c>
      <c r="H98" s="220">
        <v>7</v>
      </c>
      <c r="I98" s="221"/>
      <c r="J98" s="222">
        <f>ROUND(I98*H98,2)</f>
        <v>0</v>
      </c>
      <c r="K98" s="218" t="s">
        <v>163</v>
      </c>
      <c r="L98" s="43"/>
      <c r="M98" s="223" t="s">
        <v>19</v>
      </c>
      <c r="N98" s="224" t="s">
        <v>44</v>
      </c>
      <c r="O98" s="79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AR98" s="17" t="s">
        <v>164</v>
      </c>
      <c r="AT98" s="17" t="s">
        <v>159</v>
      </c>
      <c r="AU98" s="17" t="s">
        <v>81</v>
      </c>
      <c r="AY98" s="17" t="s">
        <v>156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7" t="s">
        <v>77</v>
      </c>
      <c r="BK98" s="227">
        <f>ROUND(I98*H98,2)</f>
        <v>0</v>
      </c>
      <c r="BL98" s="17" t="s">
        <v>164</v>
      </c>
      <c r="BM98" s="17" t="s">
        <v>456</v>
      </c>
    </row>
    <row r="99" s="1" customFormat="1">
      <c r="B99" s="38"/>
      <c r="C99" s="39"/>
      <c r="D99" s="228" t="s">
        <v>166</v>
      </c>
      <c r="E99" s="39"/>
      <c r="F99" s="229" t="s">
        <v>453</v>
      </c>
      <c r="G99" s="39"/>
      <c r="H99" s="39"/>
      <c r="I99" s="143"/>
      <c r="J99" s="39"/>
      <c r="K99" s="39"/>
      <c r="L99" s="43"/>
      <c r="M99" s="230"/>
      <c r="N99" s="79"/>
      <c r="O99" s="79"/>
      <c r="P99" s="79"/>
      <c r="Q99" s="79"/>
      <c r="R99" s="79"/>
      <c r="S99" s="79"/>
      <c r="T99" s="80"/>
      <c r="AT99" s="17" t="s">
        <v>166</v>
      </c>
      <c r="AU99" s="17" t="s">
        <v>81</v>
      </c>
    </row>
    <row r="100" s="1" customFormat="1" ht="22.5" customHeight="1">
      <c r="B100" s="38"/>
      <c r="C100" s="216" t="s">
        <v>184</v>
      </c>
      <c r="D100" s="216" t="s">
        <v>159</v>
      </c>
      <c r="E100" s="217" t="s">
        <v>457</v>
      </c>
      <c r="F100" s="218" t="s">
        <v>458</v>
      </c>
      <c r="G100" s="219" t="s">
        <v>162</v>
      </c>
      <c r="H100" s="220">
        <v>8</v>
      </c>
      <c r="I100" s="221"/>
      <c r="J100" s="222">
        <f>ROUND(I100*H100,2)</f>
        <v>0</v>
      </c>
      <c r="K100" s="218" t="s">
        <v>163</v>
      </c>
      <c r="L100" s="43"/>
      <c r="M100" s="223" t="s">
        <v>19</v>
      </c>
      <c r="N100" s="224" t="s">
        <v>44</v>
      </c>
      <c r="O100" s="79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AR100" s="17" t="s">
        <v>164</v>
      </c>
      <c r="AT100" s="17" t="s">
        <v>159</v>
      </c>
      <c r="AU100" s="17" t="s">
        <v>81</v>
      </c>
      <c r="AY100" s="17" t="s">
        <v>156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7" t="s">
        <v>77</v>
      </c>
      <c r="BK100" s="227">
        <f>ROUND(I100*H100,2)</f>
        <v>0</v>
      </c>
      <c r="BL100" s="17" t="s">
        <v>164</v>
      </c>
      <c r="BM100" s="17" t="s">
        <v>459</v>
      </c>
    </row>
    <row r="101" s="1" customFormat="1">
      <c r="B101" s="38"/>
      <c r="C101" s="39"/>
      <c r="D101" s="228" t="s">
        <v>166</v>
      </c>
      <c r="E101" s="39"/>
      <c r="F101" s="229" t="s">
        <v>453</v>
      </c>
      <c r="G101" s="39"/>
      <c r="H101" s="39"/>
      <c r="I101" s="143"/>
      <c r="J101" s="39"/>
      <c r="K101" s="39"/>
      <c r="L101" s="43"/>
      <c r="M101" s="276"/>
      <c r="N101" s="277"/>
      <c r="O101" s="277"/>
      <c r="P101" s="277"/>
      <c r="Q101" s="277"/>
      <c r="R101" s="277"/>
      <c r="S101" s="277"/>
      <c r="T101" s="278"/>
      <c r="AT101" s="17" t="s">
        <v>166</v>
      </c>
      <c r="AU101" s="17" t="s">
        <v>81</v>
      </c>
    </row>
    <row r="102" s="1" customFormat="1" ht="6.96" customHeight="1">
      <c r="B102" s="57"/>
      <c r="C102" s="58"/>
      <c r="D102" s="58"/>
      <c r="E102" s="58"/>
      <c r="F102" s="58"/>
      <c r="G102" s="58"/>
      <c r="H102" s="58"/>
      <c r="I102" s="167"/>
      <c r="J102" s="58"/>
      <c r="K102" s="58"/>
      <c r="L102" s="43"/>
    </row>
  </sheetData>
  <sheetProtection sheet="1" autoFilter="0" formatColumns="0" formatRows="0" objects="1" scenarios="1" spinCount="100000" saltValue="+LA+8kmOOVPV/f5LbE5JVm06KSpWD1u+aZOYL/+WR1xq/AEOOUbkpXyEsp6cggcabVhLGbD1g1NstpapGOQd0g==" hashValue="iloBJQJ9M64dgNtVKi93Kdp2Sa2h0IA4ZnBEszXuIUt+nEyisOAaSHToLD85XyZ5OoFUq1jlu8TqtKFn3fUJ/A==" algorithmName="SHA-512" password="CC35"/>
  <autoFilter ref="C86:K10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120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81</v>
      </c>
    </row>
    <row r="4" ht="24.96" customHeight="1">
      <c r="B4" s="20"/>
      <c r="D4" s="140" t="s">
        <v>128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Oprava staničních kolejí č.4, 5, 6, 7 a výhybek č. 12, 13, 14, 16 v ŽST Prostřední Žleb</v>
      </c>
      <c r="F7" s="141"/>
      <c r="G7" s="141"/>
      <c r="H7" s="141"/>
      <c r="L7" s="20"/>
    </row>
    <row r="8" ht="12" customHeight="1">
      <c r="B8" s="20"/>
      <c r="D8" s="141" t="s">
        <v>129</v>
      </c>
      <c r="L8" s="20"/>
    </row>
    <row r="9" s="1" customFormat="1" ht="16.5" customHeight="1">
      <c r="B9" s="43"/>
      <c r="E9" s="142" t="s">
        <v>130</v>
      </c>
      <c r="F9" s="1"/>
      <c r="G9" s="1"/>
      <c r="H9" s="1"/>
      <c r="I9" s="143"/>
      <c r="L9" s="43"/>
    </row>
    <row r="10" s="1" customFormat="1" ht="12" customHeight="1">
      <c r="B10" s="43"/>
      <c r="D10" s="141" t="s">
        <v>131</v>
      </c>
      <c r="I10" s="143"/>
      <c r="L10" s="43"/>
    </row>
    <row r="11" s="1" customFormat="1" ht="36.96" customHeight="1">
      <c r="B11" s="43"/>
      <c r="E11" s="144" t="s">
        <v>460</v>
      </c>
      <c r="F11" s="1"/>
      <c r="G11" s="1"/>
      <c r="H11" s="1"/>
      <c r="I11" s="143"/>
      <c r="L11" s="43"/>
    </row>
    <row r="12" s="1" customFormat="1">
      <c r="B12" s="43"/>
      <c r="I12" s="143"/>
      <c r="L12" s="43"/>
    </row>
    <row r="13" s="1" customFormat="1" ht="12" customHeight="1">
      <c r="B13" s="43"/>
      <c r="D13" s="141" t="s">
        <v>18</v>
      </c>
      <c r="F13" s="17" t="s">
        <v>19</v>
      </c>
      <c r="I13" s="145" t="s">
        <v>20</v>
      </c>
      <c r="J13" s="17" t="s">
        <v>19</v>
      </c>
      <c r="L13" s="43"/>
    </row>
    <row r="14" s="1" customFormat="1" ht="12" customHeight="1">
      <c r="B14" s="43"/>
      <c r="D14" s="141" t="s">
        <v>21</v>
      </c>
      <c r="F14" s="17" t="s">
        <v>22</v>
      </c>
      <c r="I14" s="145" t="s">
        <v>23</v>
      </c>
      <c r="J14" s="146" t="str">
        <f>'Rekapitulace stavby'!AN8</f>
        <v>20. 3. 2019</v>
      </c>
      <c r="L14" s="43"/>
    </row>
    <row r="15" s="1" customFormat="1" ht="10.8" customHeight="1">
      <c r="B15" s="43"/>
      <c r="I15" s="143"/>
      <c r="L15" s="43"/>
    </row>
    <row r="16" s="1" customFormat="1" ht="12" customHeight="1">
      <c r="B16" s="43"/>
      <c r="D16" s="141" t="s">
        <v>25</v>
      </c>
      <c r="I16" s="145" t="s">
        <v>26</v>
      </c>
      <c r="J16" s="17" t="s">
        <v>27</v>
      </c>
      <c r="L16" s="43"/>
    </row>
    <row r="17" s="1" customFormat="1" ht="18" customHeight="1">
      <c r="B17" s="43"/>
      <c r="E17" s="17" t="s">
        <v>28</v>
      </c>
      <c r="I17" s="145" t="s">
        <v>29</v>
      </c>
      <c r="J17" s="17" t="s">
        <v>30</v>
      </c>
      <c r="L17" s="43"/>
    </row>
    <row r="18" s="1" customFormat="1" ht="6.96" customHeight="1">
      <c r="B18" s="43"/>
      <c r="I18" s="143"/>
      <c r="L18" s="43"/>
    </row>
    <row r="19" s="1" customFormat="1" ht="12" customHeight="1">
      <c r="B19" s="43"/>
      <c r="D19" s="141" t="s">
        <v>31</v>
      </c>
      <c r="I19" s="145" t="s">
        <v>26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7"/>
      <c r="G20" s="17"/>
      <c r="H20" s="17"/>
      <c r="I20" s="145" t="s">
        <v>29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3"/>
      <c r="L21" s="43"/>
    </row>
    <row r="22" s="1" customFormat="1" ht="12" customHeight="1">
      <c r="B22" s="43"/>
      <c r="D22" s="141" t="s">
        <v>33</v>
      </c>
      <c r="I22" s="145" t="s">
        <v>26</v>
      </c>
      <c r="J22" s="17" t="str">
        <f>IF('Rekapitulace stavby'!AN16="","",'Rekapitulace stavby'!AN16)</f>
        <v/>
      </c>
      <c r="L22" s="43"/>
    </row>
    <row r="23" s="1" customFormat="1" ht="18" customHeight="1">
      <c r="B23" s="43"/>
      <c r="E23" s="17" t="str">
        <f>IF('Rekapitulace stavby'!E17="","",'Rekapitulace stavby'!E17)</f>
        <v xml:space="preserve"> </v>
      </c>
      <c r="I23" s="145" t="s">
        <v>29</v>
      </c>
      <c r="J23" s="17" t="str">
        <f>IF('Rekapitulace stavby'!AN17="","",'Rekapitulace stavby'!AN17)</f>
        <v/>
      </c>
      <c r="L23" s="43"/>
    </row>
    <row r="24" s="1" customFormat="1" ht="6.96" customHeight="1">
      <c r="B24" s="43"/>
      <c r="I24" s="143"/>
      <c r="L24" s="43"/>
    </row>
    <row r="25" s="1" customFormat="1" ht="12" customHeight="1">
      <c r="B25" s="43"/>
      <c r="D25" s="141" t="s">
        <v>36</v>
      </c>
      <c r="I25" s="145" t="s">
        <v>26</v>
      </c>
      <c r="J25" s="17" t="str">
        <f>IF('Rekapitulace stavby'!AN19="","",'Rekapitulace stavby'!AN19)</f>
        <v/>
      </c>
      <c r="L25" s="43"/>
    </row>
    <row r="26" s="1" customFormat="1" ht="18" customHeight="1">
      <c r="B26" s="43"/>
      <c r="E26" s="17" t="str">
        <f>IF('Rekapitulace stavby'!E20="","",'Rekapitulace stavby'!E20)</f>
        <v xml:space="preserve"> </v>
      </c>
      <c r="I26" s="145" t="s">
        <v>29</v>
      </c>
      <c r="J26" s="17" t="str">
        <f>IF('Rekapitulace stavby'!AN20="","",'Rekapitulace stavby'!AN20)</f>
        <v/>
      </c>
      <c r="L26" s="43"/>
    </row>
    <row r="27" s="1" customFormat="1" ht="6.96" customHeight="1">
      <c r="B27" s="43"/>
      <c r="I27" s="143"/>
      <c r="L27" s="43"/>
    </row>
    <row r="28" s="1" customFormat="1" ht="12" customHeight="1">
      <c r="B28" s="43"/>
      <c r="D28" s="141" t="s">
        <v>37</v>
      </c>
      <c r="I28" s="143"/>
      <c r="L28" s="43"/>
    </row>
    <row r="29" s="7" customFormat="1" ht="45" customHeight="1">
      <c r="B29" s="147"/>
      <c r="E29" s="148" t="s">
        <v>38</v>
      </c>
      <c r="F29" s="148"/>
      <c r="G29" s="148"/>
      <c r="H29" s="148"/>
      <c r="I29" s="149"/>
      <c r="L29" s="147"/>
    </row>
    <row r="30" s="1" customFormat="1" ht="6.96" customHeight="1">
      <c r="B30" s="43"/>
      <c r="I30" s="143"/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50"/>
      <c r="J31" s="71"/>
      <c r="K31" s="71"/>
      <c r="L31" s="43"/>
    </row>
    <row r="32" s="1" customFormat="1" ht="25.44" customHeight="1">
      <c r="B32" s="43"/>
      <c r="D32" s="151" t="s">
        <v>39</v>
      </c>
      <c r="I32" s="143"/>
      <c r="J32" s="152">
        <f>ROUND(J87, 2)</f>
        <v>0</v>
      </c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14.4" customHeight="1">
      <c r="B34" s="43"/>
      <c r="F34" s="153" t="s">
        <v>41</v>
      </c>
      <c r="I34" s="154" t="s">
        <v>40</v>
      </c>
      <c r="J34" s="153" t="s">
        <v>42</v>
      </c>
      <c r="L34" s="43"/>
    </row>
    <row r="35" s="1" customFormat="1" ht="14.4" customHeight="1">
      <c r="B35" s="43"/>
      <c r="D35" s="141" t="s">
        <v>43</v>
      </c>
      <c r="E35" s="141" t="s">
        <v>44</v>
      </c>
      <c r="F35" s="155">
        <f>ROUND((SUM(BE87:BE134)),  2)</f>
        <v>0</v>
      </c>
      <c r="I35" s="156">
        <v>0.20999999999999999</v>
      </c>
      <c r="J35" s="155">
        <f>ROUND(((SUM(BE87:BE134))*I35),  2)</f>
        <v>0</v>
      </c>
      <c r="L35" s="43"/>
    </row>
    <row r="36" s="1" customFormat="1" ht="14.4" customHeight="1">
      <c r="B36" s="43"/>
      <c r="E36" s="141" t="s">
        <v>45</v>
      </c>
      <c r="F36" s="155">
        <f>ROUND((SUM(BF87:BF134)),  2)</f>
        <v>0</v>
      </c>
      <c r="I36" s="156">
        <v>0.14999999999999999</v>
      </c>
      <c r="J36" s="155">
        <f>ROUND(((SUM(BF87:BF134))*I36),  2)</f>
        <v>0</v>
      </c>
      <c r="L36" s="43"/>
    </row>
    <row r="37" hidden="1" s="1" customFormat="1" ht="14.4" customHeight="1">
      <c r="B37" s="43"/>
      <c r="E37" s="141" t="s">
        <v>46</v>
      </c>
      <c r="F37" s="155">
        <f>ROUND((SUM(BG87:BG134)),  2)</f>
        <v>0</v>
      </c>
      <c r="I37" s="156">
        <v>0.20999999999999999</v>
      </c>
      <c r="J37" s="155">
        <f>0</f>
        <v>0</v>
      </c>
      <c r="L37" s="43"/>
    </row>
    <row r="38" hidden="1" s="1" customFormat="1" ht="14.4" customHeight="1">
      <c r="B38" s="43"/>
      <c r="E38" s="141" t="s">
        <v>47</v>
      </c>
      <c r="F38" s="155">
        <f>ROUND((SUM(BH87:BH134)),  2)</f>
        <v>0</v>
      </c>
      <c r="I38" s="156">
        <v>0.14999999999999999</v>
      </c>
      <c r="J38" s="155">
        <f>0</f>
        <v>0</v>
      </c>
      <c r="L38" s="43"/>
    </row>
    <row r="39" hidden="1" s="1" customFormat="1" ht="14.4" customHeight="1">
      <c r="B39" s="43"/>
      <c r="E39" s="141" t="s">
        <v>48</v>
      </c>
      <c r="F39" s="155">
        <f>ROUND((SUM(BI87:BI134)),  2)</f>
        <v>0</v>
      </c>
      <c r="I39" s="156">
        <v>0</v>
      </c>
      <c r="J39" s="155">
        <f>0</f>
        <v>0</v>
      </c>
      <c r="L39" s="43"/>
    </row>
    <row r="40" s="1" customFormat="1" ht="6.96" customHeight="1">
      <c r="B40" s="43"/>
      <c r="I40" s="143"/>
      <c r="L40" s="43"/>
    </row>
    <row r="41" s="1" customFormat="1" ht="25.44" customHeight="1">
      <c r="B41" s="43"/>
      <c r="C41" s="157"/>
      <c r="D41" s="158" t="s">
        <v>49</v>
      </c>
      <c r="E41" s="159"/>
      <c r="F41" s="159"/>
      <c r="G41" s="160" t="s">
        <v>50</v>
      </c>
      <c r="H41" s="161" t="s">
        <v>51</v>
      </c>
      <c r="I41" s="162"/>
      <c r="J41" s="163">
        <f>SUM(J32:J39)</f>
        <v>0</v>
      </c>
      <c r="K41" s="164"/>
      <c r="L41" s="43"/>
    </row>
    <row r="42" s="1" customFormat="1" ht="14.4" customHeight="1">
      <c r="B42" s="165"/>
      <c r="C42" s="166"/>
      <c r="D42" s="166"/>
      <c r="E42" s="166"/>
      <c r="F42" s="166"/>
      <c r="G42" s="166"/>
      <c r="H42" s="166"/>
      <c r="I42" s="167"/>
      <c r="J42" s="166"/>
      <c r="K42" s="166"/>
      <c r="L42" s="43"/>
    </row>
    <row r="46" s="1" customFormat="1" ht="6.96" customHeight="1">
      <c r="B46" s="168"/>
      <c r="C46" s="169"/>
      <c r="D46" s="169"/>
      <c r="E46" s="169"/>
      <c r="F46" s="169"/>
      <c r="G46" s="169"/>
      <c r="H46" s="169"/>
      <c r="I46" s="170"/>
      <c r="J46" s="169"/>
      <c r="K46" s="169"/>
      <c r="L46" s="43"/>
    </row>
    <row r="47" s="1" customFormat="1" ht="24.96" customHeight="1">
      <c r="B47" s="38"/>
      <c r="C47" s="23" t="s">
        <v>135</v>
      </c>
      <c r="D47" s="39"/>
      <c r="E47" s="39"/>
      <c r="F47" s="39"/>
      <c r="G47" s="39"/>
      <c r="H47" s="39"/>
      <c r="I47" s="143"/>
      <c r="J47" s="39"/>
      <c r="K47" s="39"/>
      <c r="L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143"/>
      <c r="J48" s="39"/>
      <c r="K48" s="39"/>
      <c r="L48" s="43"/>
    </row>
    <row r="49" s="1" customFormat="1" ht="12" customHeight="1">
      <c r="B49" s="38"/>
      <c r="C49" s="32" t="s">
        <v>16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16.5" customHeight="1">
      <c r="B50" s="38"/>
      <c r="C50" s="39"/>
      <c r="D50" s="39"/>
      <c r="E50" s="171" t="str">
        <f>E7</f>
        <v>Oprava staničních kolejí č.4, 5, 6, 7 a výhybek č. 12, 13, 14, 16 v ŽST Prostřední Žleb</v>
      </c>
      <c r="F50" s="32"/>
      <c r="G50" s="32"/>
      <c r="H50" s="32"/>
      <c r="I50" s="143"/>
      <c r="J50" s="39"/>
      <c r="K50" s="39"/>
      <c r="L50" s="43"/>
    </row>
    <row r="51" ht="12" customHeight="1">
      <c r="B51" s="21"/>
      <c r="C51" s="32" t="s">
        <v>129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8"/>
      <c r="C52" s="39"/>
      <c r="D52" s="39"/>
      <c r="E52" s="171" t="s">
        <v>130</v>
      </c>
      <c r="F52" s="39"/>
      <c r="G52" s="39"/>
      <c r="H52" s="39"/>
      <c r="I52" s="143"/>
      <c r="J52" s="39"/>
      <c r="K52" s="39"/>
      <c r="L52" s="43"/>
    </row>
    <row r="53" s="1" customFormat="1" ht="12" customHeight="1">
      <c r="B53" s="38"/>
      <c r="C53" s="32" t="s">
        <v>131</v>
      </c>
      <c r="D53" s="39"/>
      <c r="E53" s="39"/>
      <c r="F53" s="39"/>
      <c r="G53" s="39"/>
      <c r="H53" s="39"/>
      <c r="I53" s="143"/>
      <c r="J53" s="39"/>
      <c r="K53" s="39"/>
      <c r="L53" s="43"/>
    </row>
    <row r="54" s="1" customFormat="1" ht="16.5" customHeight="1">
      <c r="B54" s="38"/>
      <c r="C54" s="39"/>
      <c r="D54" s="39"/>
      <c r="E54" s="64" t="str">
        <f>E11</f>
        <v>SO 04 - Strojní úprava GPK kolejí a výhybek</v>
      </c>
      <c r="F54" s="39"/>
      <c r="G54" s="39"/>
      <c r="H54" s="39"/>
      <c r="I54" s="143"/>
      <c r="J54" s="39"/>
      <c r="K54" s="39"/>
      <c r="L54" s="43"/>
    </row>
    <row r="55" s="1" customFormat="1" ht="6.96" customHeight="1">
      <c r="B55" s="38"/>
      <c r="C55" s="39"/>
      <c r="D55" s="39"/>
      <c r="E55" s="39"/>
      <c r="F55" s="39"/>
      <c r="G55" s="39"/>
      <c r="H55" s="39"/>
      <c r="I55" s="143"/>
      <c r="J55" s="39"/>
      <c r="K55" s="39"/>
      <c r="L55" s="43"/>
    </row>
    <row r="56" s="1" customFormat="1" ht="12" customHeight="1">
      <c r="B56" s="38"/>
      <c r="C56" s="32" t="s">
        <v>21</v>
      </c>
      <c r="D56" s="39"/>
      <c r="E56" s="39"/>
      <c r="F56" s="27" t="str">
        <f>F14</f>
        <v>trať 083</v>
      </c>
      <c r="G56" s="39"/>
      <c r="H56" s="39"/>
      <c r="I56" s="145" t="s">
        <v>23</v>
      </c>
      <c r="J56" s="67" t="str">
        <f>IF(J14="","",J14)</f>
        <v>20. 3. 2019</v>
      </c>
      <c r="K56" s="39"/>
      <c r="L56" s="43"/>
    </row>
    <row r="57" s="1" customFormat="1" ht="6.96" customHeight="1">
      <c r="B57" s="38"/>
      <c r="C57" s="39"/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13.65" customHeight="1">
      <c r="B58" s="38"/>
      <c r="C58" s="32" t="s">
        <v>25</v>
      </c>
      <c r="D58" s="39"/>
      <c r="E58" s="39"/>
      <c r="F58" s="27" t="str">
        <f>E17</f>
        <v>SŽDC s.o., OŘ Ústí n.L., ST Ústí n.L.</v>
      </c>
      <c r="G58" s="39"/>
      <c r="H58" s="39"/>
      <c r="I58" s="145" t="s">
        <v>33</v>
      </c>
      <c r="J58" s="36" t="str">
        <f>E23</f>
        <v xml:space="preserve"> </v>
      </c>
      <c r="K58" s="39"/>
      <c r="L58" s="43"/>
    </row>
    <row r="59" s="1" customFormat="1" ht="13.65" customHeight="1">
      <c r="B59" s="38"/>
      <c r="C59" s="32" t="s">
        <v>31</v>
      </c>
      <c r="D59" s="39"/>
      <c r="E59" s="39"/>
      <c r="F59" s="27" t="str">
        <f>IF(E20="","",E20)</f>
        <v>Vyplň údaj</v>
      </c>
      <c r="G59" s="39"/>
      <c r="H59" s="39"/>
      <c r="I59" s="145" t="s">
        <v>36</v>
      </c>
      <c r="J59" s="36" t="str">
        <f>E26</f>
        <v xml:space="preserve"> </v>
      </c>
      <c r="K59" s="39"/>
      <c r="L59" s="43"/>
    </row>
    <row r="60" s="1" customFormat="1" ht="10.32" customHeight="1">
      <c r="B60" s="38"/>
      <c r="C60" s="39"/>
      <c r="D60" s="39"/>
      <c r="E60" s="39"/>
      <c r="F60" s="39"/>
      <c r="G60" s="39"/>
      <c r="H60" s="39"/>
      <c r="I60" s="143"/>
      <c r="J60" s="39"/>
      <c r="K60" s="39"/>
      <c r="L60" s="43"/>
    </row>
    <row r="61" s="1" customFormat="1" ht="29.28" customHeight="1">
      <c r="B61" s="38"/>
      <c r="C61" s="172" t="s">
        <v>136</v>
      </c>
      <c r="D61" s="173"/>
      <c r="E61" s="173"/>
      <c r="F61" s="173"/>
      <c r="G61" s="173"/>
      <c r="H61" s="173"/>
      <c r="I61" s="174"/>
      <c r="J61" s="175" t="s">
        <v>137</v>
      </c>
      <c r="K61" s="173"/>
      <c r="L61" s="43"/>
    </row>
    <row r="62" s="1" customFormat="1" ht="10.32" customHeight="1">
      <c r="B62" s="38"/>
      <c r="C62" s="39"/>
      <c r="D62" s="39"/>
      <c r="E62" s="39"/>
      <c r="F62" s="39"/>
      <c r="G62" s="39"/>
      <c r="H62" s="39"/>
      <c r="I62" s="143"/>
      <c r="J62" s="39"/>
      <c r="K62" s="39"/>
      <c r="L62" s="43"/>
    </row>
    <row r="63" s="1" customFormat="1" ht="22.8" customHeight="1">
      <c r="B63" s="38"/>
      <c r="C63" s="176" t="s">
        <v>71</v>
      </c>
      <c r="D63" s="39"/>
      <c r="E63" s="39"/>
      <c r="F63" s="39"/>
      <c r="G63" s="39"/>
      <c r="H63" s="39"/>
      <c r="I63" s="143"/>
      <c r="J63" s="97">
        <f>J87</f>
        <v>0</v>
      </c>
      <c r="K63" s="39"/>
      <c r="L63" s="43"/>
      <c r="AU63" s="17" t="s">
        <v>138</v>
      </c>
    </row>
    <row r="64" s="8" customFormat="1" ht="24.96" customHeight="1">
      <c r="B64" s="177"/>
      <c r="C64" s="178"/>
      <c r="D64" s="179" t="s">
        <v>139</v>
      </c>
      <c r="E64" s="180"/>
      <c r="F64" s="180"/>
      <c r="G64" s="180"/>
      <c r="H64" s="180"/>
      <c r="I64" s="181"/>
      <c r="J64" s="182">
        <f>J88</f>
        <v>0</v>
      </c>
      <c r="K64" s="178"/>
      <c r="L64" s="183"/>
    </row>
    <row r="65" s="9" customFormat="1" ht="19.92" customHeight="1">
      <c r="B65" s="184"/>
      <c r="C65" s="120"/>
      <c r="D65" s="185" t="s">
        <v>140</v>
      </c>
      <c r="E65" s="186"/>
      <c r="F65" s="186"/>
      <c r="G65" s="186"/>
      <c r="H65" s="186"/>
      <c r="I65" s="187"/>
      <c r="J65" s="188">
        <f>J89</f>
        <v>0</v>
      </c>
      <c r="K65" s="120"/>
      <c r="L65" s="189"/>
    </row>
    <row r="66" s="1" customFormat="1" ht="21.84" customHeight="1">
      <c r="B66" s="38"/>
      <c r="C66" s="39"/>
      <c r="D66" s="39"/>
      <c r="E66" s="39"/>
      <c r="F66" s="39"/>
      <c r="G66" s="39"/>
      <c r="H66" s="39"/>
      <c r="I66" s="143"/>
      <c r="J66" s="39"/>
      <c r="K66" s="39"/>
      <c r="L66" s="43"/>
    </row>
    <row r="67" s="1" customFormat="1" ht="6.96" customHeight="1">
      <c r="B67" s="57"/>
      <c r="C67" s="58"/>
      <c r="D67" s="58"/>
      <c r="E67" s="58"/>
      <c r="F67" s="58"/>
      <c r="G67" s="58"/>
      <c r="H67" s="58"/>
      <c r="I67" s="167"/>
      <c r="J67" s="58"/>
      <c r="K67" s="58"/>
      <c r="L67" s="43"/>
    </row>
    <row r="71" s="1" customFormat="1" ht="6.96" customHeight="1">
      <c r="B71" s="59"/>
      <c r="C71" s="60"/>
      <c r="D71" s="60"/>
      <c r="E71" s="60"/>
      <c r="F71" s="60"/>
      <c r="G71" s="60"/>
      <c r="H71" s="60"/>
      <c r="I71" s="170"/>
      <c r="J71" s="60"/>
      <c r="K71" s="60"/>
      <c r="L71" s="43"/>
    </row>
    <row r="72" s="1" customFormat="1" ht="24.96" customHeight="1">
      <c r="B72" s="38"/>
      <c r="C72" s="23" t="s">
        <v>141</v>
      </c>
      <c r="D72" s="39"/>
      <c r="E72" s="39"/>
      <c r="F72" s="39"/>
      <c r="G72" s="39"/>
      <c r="H72" s="39"/>
      <c r="I72" s="143"/>
      <c r="J72" s="39"/>
      <c r="K72" s="39"/>
      <c r="L72" s="43"/>
    </row>
    <row r="73" s="1" customFormat="1" ht="6.96" customHeight="1">
      <c r="B73" s="38"/>
      <c r="C73" s="39"/>
      <c r="D73" s="39"/>
      <c r="E73" s="39"/>
      <c r="F73" s="39"/>
      <c r="G73" s="39"/>
      <c r="H73" s="39"/>
      <c r="I73" s="143"/>
      <c r="J73" s="39"/>
      <c r="K73" s="39"/>
      <c r="L73" s="43"/>
    </row>
    <row r="74" s="1" customFormat="1" ht="12" customHeight="1">
      <c r="B74" s="38"/>
      <c r="C74" s="32" t="s">
        <v>16</v>
      </c>
      <c r="D74" s="39"/>
      <c r="E74" s="39"/>
      <c r="F74" s="39"/>
      <c r="G74" s="39"/>
      <c r="H74" s="39"/>
      <c r="I74" s="143"/>
      <c r="J74" s="39"/>
      <c r="K74" s="39"/>
      <c r="L74" s="43"/>
    </row>
    <row r="75" s="1" customFormat="1" ht="16.5" customHeight="1">
      <c r="B75" s="38"/>
      <c r="C75" s="39"/>
      <c r="D75" s="39"/>
      <c r="E75" s="171" t="str">
        <f>E7</f>
        <v>Oprava staničních kolejí č.4, 5, 6, 7 a výhybek č. 12, 13, 14, 16 v ŽST Prostřední Žleb</v>
      </c>
      <c r="F75" s="32"/>
      <c r="G75" s="32"/>
      <c r="H75" s="32"/>
      <c r="I75" s="143"/>
      <c r="J75" s="39"/>
      <c r="K75" s="39"/>
      <c r="L75" s="43"/>
    </row>
    <row r="76" ht="12" customHeight="1">
      <c r="B76" s="21"/>
      <c r="C76" s="32" t="s">
        <v>129</v>
      </c>
      <c r="D76" s="22"/>
      <c r="E76" s="22"/>
      <c r="F76" s="22"/>
      <c r="G76" s="22"/>
      <c r="H76" s="22"/>
      <c r="I76" s="136"/>
      <c r="J76" s="22"/>
      <c r="K76" s="22"/>
      <c r="L76" s="20"/>
    </row>
    <row r="77" s="1" customFormat="1" ht="16.5" customHeight="1">
      <c r="B77" s="38"/>
      <c r="C77" s="39"/>
      <c r="D77" s="39"/>
      <c r="E77" s="171" t="s">
        <v>130</v>
      </c>
      <c r="F77" s="39"/>
      <c r="G77" s="39"/>
      <c r="H77" s="39"/>
      <c r="I77" s="143"/>
      <c r="J77" s="39"/>
      <c r="K77" s="39"/>
      <c r="L77" s="43"/>
    </row>
    <row r="78" s="1" customFormat="1" ht="12" customHeight="1">
      <c r="B78" s="38"/>
      <c r="C78" s="32" t="s">
        <v>131</v>
      </c>
      <c r="D78" s="39"/>
      <c r="E78" s="39"/>
      <c r="F78" s="39"/>
      <c r="G78" s="39"/>
      <c r="H78" s="39"/>
      <c r="I78" s="143"/>
      <c r="J78" s="39"/>
      <c r="K78" s="39"/>
      <c r="L78" s="43"/>
    </row>
    <row r="79" s="1" customFormat="1" ht="16.5" customHeight="1">
      <c r="B79" s="38"/>
      <c r="C79" s="39"/>
      <c r="D79" s="39"/>
      <c r="E79" s="64" t="str">
        <f>E11</f>
        <v>SO 04 - Strojní úprava GPK kolejí a výhybek</v>
      </c>
      <c r="F79" s="39"/>
      <c r="G79" s="39"/>
      <c r="H79" s="39"/>
      <c r="I79" s="143"/>
      <c r="J79" s="39"/>
      <c r="K79" s="39"/>
      <c r="L79" s="43"/>
    </row>
    <row r="80" s="1" customFormat="1" ht="6.96" customHeight="1">
      <c r="B80" s="38"/>
      <c r="C80" s="39"/>
      <c r="D80" s="39"/>
      <c r="E80" s="39"/>
      <c r="F80" s="39"/>
      <c r="G80" s="39"/>
      <c r="H80" s="39"/>
      <c r="I80" s="143"/>
      <c r="J80" s="39"/>
      <c r="K80" s="39"/>
      <c r="L80" s="43"/>
    </row>
    <row r="81" s="1" customFormat="1" ht="12" customHeight="1">
      <c r="B81" s="38"/>
      <c r="C81" s="32" t="s">
        <v>21</v>
      </c>
      <c r="D81" s="39"/>
      <c r="E81" s="39"/>
      <c r="F81" s="27" t="str">
        <f>F14</f>
        <v>trať 083</v>
      </c>
      <c r="G81" s="39"/>
      <c r="H81" s="39"/>
      <c r="I81" s="145" t="s">
        <v>23</v>
      </c>
      <c r="J81" s="67" t="str">
        <f>IF(J14="","",J14)</f>
        <v>20. 3. 2019</v>
      </c>
      <c r="K81" s="39"/>
      <c r="L81" s="43"/>
    </row>
    <row r="82" s="1" customFormat="1" ht="6.96" customHeight="1">
      <c r="B82" s="38"/>
      <c r="C82" s="39"/>
      <c r="D82" s="39"/>
      <c r="E82" s="39"/>
      <c r="F82" s="39"/>
      <c r="G82" s="39"/>
      <c r="H82" s="39"/>
      <c r="I82" s="143"/>
      <c r="J82" s="39"/>
      <c r="K82" s="39"/>
      <c r="L82" s="43"/>
    </row>
    <row r="83" s="1" customFormat="1" ht="13.65" customHeight="1">
      <c r="B83" s="38"/>
      <c r="C83" s="32" t="s">
        <v>25</v>
      </c>
      <c r="D83" s="39"/>
      <c r="E83" s="39"/>
      <c r="F83" s="27" t="str">
        <f>E17</f>
        <v>SŽDC s.o., OŘ Ústí n.L., ST Ústí n.L.</v>
      </c>
      <c r="G83" s="39"/>
      <c r="H83" s="39"/>
      <c r="I83" s="145" t="s">
        <v>33</v>
      </c>
      <c r="J83" s="36" t="str">
        <f>E23</f>
        <v xml:space="preserve"> </v>
      </c>
      <c r="K83" s="39"/>
      <c r="L83" s="43"/>
    </row>
    <row r="84" s="1" customFormat="1" ht="13.65" customHeight="1">
      <c r="B84" s="38"/>
      <c r="C84" s="32" t="s">
        <v>31</v>
      </c>
      <c r="D84" s="39"/>
      <c r="E84" s="39"/>
      <c r="F84" s="27" t="str">
        <f>IF(E20="","",E20)</f>
        <v>Vyplň údaj</v>
      </c>
      <c r="G84" s="39"/>
      <c r="H84" s="39"/>
      <c r="I84" s="145" t="s">
        <v>36</v>
      </c>
      <c r="J84" s="36" t="str">
        <f>E26</f>
        <v xml:space="preserve"> </v>
      </c>
      <c r="K84" s="39"/>
      <c r="L84" s="43"/>
    </row>
    <row r="85" s="1" customFormat="1" ht="10.32" customHeight="1">
      <c r="B85" s="38"/>
      <c r="C85" s="39"/>
      <c r="D85" s="39"/>
      <c r="E85" s="39"/>
      <c r="F85" s="39"/>
      <c r="G85" s="39"/>
      <c r="H85" s="39"/>
      <c r="I85" s="143"/>
      <c r="J85" s="39"/>
      <c r="K85" s="39"/>
      <c r="L85" s="43"/>
    </row>
    <row r="86" s="10" customFormat="1" ht="29.28" customHeight="1">
      <c r="B86" s="190"/>
      <c r="C86" s="191" t="s">
        <v>142</v>
      </c>
      <c r="D86" s="192" t="s">
        <v>58</v>
      </c>
      <c r="E86" s="192" t="s">
        <v>54</v>
      </c>
      <c r="F86" s="192" t="s">
        <v>55</v>
      </c>
      <c r="G86" s="192" t="s">
        <v>143</v>
      </c>
      <c r="H86" s="192" t="s">
        <v>144</v>
      </c>
      <c r="I86" s="193" t="s">
        <v>145</v>
      </c>
      <c r="J86" s="192" t="s">
        <v>137</v>
      </c>
      <c r="K86" s="194" t="s">
        <v>146</v>
      </c>
      <c r="L86" s="195"/>
      <c r="M86" s="87" t="s">
        <v>19</v>
      </c>
      <c r="N86" s="88" t="s">
        <v>43</v>
      </c>
      <c r="O86" s="88" t="s">
        <v>147</v>
      </c>
      <c r="P86" s="88" t="s">
        <v>148</v>
      </c>
      <c r="Q86" s="88" t="s">
        <v>149</v>
      </c>
      <c r="R86" s="88" t="s">
        <v>150</v>
      </c>
      <c r="S86" s="88" t="s">
        <v>151</v>
      </c>
      <c r="T86" s="89" t="s">
        <v>152</v>
      </c>
    </row>
    <row r="87" s="1" customFormat="1" ht="22.8" customHeight="1">
      <c r="B87" s="38"/>
      <c r="C87" s="94" t="s">
        <v>153</v>
      </c>
      <c r="D87" s="39"/>
      <c r="E87" s="39"/>
      <c r="F87" s="39"/>
      <c r="G87" s="39"/>
      <c r="H87" s="39"/>
      <c r="I87" s="143"/>
      <c r="J87" s="196">
        <f>BK87</f>
        <v>0</v>
      </c>
      <c r="K87" s="39"/>
      <c r="L87" s="43"/>
      <c r="M87" s="90"/>
      <c r="N87" s="91"/>
      <c r="O87" s="91"/>
      <c r="P87" s="197">
        <f>P88</f>
        <v>0</v>
      </c>
      <c r="Q87" s="91"/>
      <c r="R87" s="197">
        <f>R88</f>
        <v>735</v>
      </c>
      <c r="S87" s="91"/>
      <c r="T87" s="198">
        <f>T88</f>
        <v>0</v>
      </c>
      <c r="AT87" s="17" t="s">
        <v>72</v>
      </c>
      <c r="AU87" s="17" t="s">
        <v>138</v>
      </c>
      <c r="BK87" s="199">
        <f>BK88</f>
        <v>0</v>
      </c>
    </row>
    <row r="88" s="11" customFormat="1" ht="25.92" customHeight="1">
      <c r="B88" s="200"/>
      <c r="C88" s="201"/>
      <c r="D88" s="202" t="s">
        <v>72</v>
      </c>
      <c r="E88" s="203" t="s">
        <v>154</v>
      </c>
      <c r="F88" s="203" t="s">
        <v>155</v>
      </c>
      <c r="G88" s="201"/>
      <c r="H88" s="201"/>
      <c r="I88" s="204"/>
      <c r="J88" s="205">
        <f>BK88</f>
        <v>0</v>
      </c>
      <c r="K88" s="201"/>
      <c r="L88" s="206"/>
      <c r="M88" s="207"/>
      <c r="N88" s="208"/>
      <c r="O88" s="208"/>
      <c r="P88" s="209">
        <f>P89</f>
        <v>0</v>
      </c>
      <c r="Q88" s="208"/>
      <c r="R88" s="209">
        <f>R89</f>
        <v>735</v>
      </c>
      <c r="S88" s="208"/>
      <c r="T88" s="210">
        <f>T89</f>
        <v>0</v>
      </c>
      <c r="AR88" s="211" t="s">
        <v>77</v>
      </c>
      <c r="AT88" s="212" t="s">
        <v>72</v>
      </c>
      <c r="AU88" s="212" t="s">
        <v>73</v>
      </c>
      <c r="AY88" s="211" t="s">
        <v>156</v>
      </c>
      <c r="BK88" s="213">
        <f>BK89</f>
        <v>0</v>
      </c>
    </row>
    <row r="89" s="11" customFormat="1" ht="22.8" customHeight="1">
      <c r="B89" s="200"/>
      <c r="C89" s="201"/>
      <c r="D89" s="202" t="s">
        <v>72</v>
      </c>
      <c r="E89" s="214" t="s">
        <v>157</v>
      </c>
      <c r="F89" s="214" t="s">
        <v>158</v>
      </c>
      <c r="G89" s="201"/>
      <c r="H89" s="201"/>
      <c r="I89" s="204"/>
      <c r="J89" s="215">
        <f>BK89</f>
        <v>0</v>
      </c>
      <c r="K89" s="201"/>
      <c r="L89" s="206"/>
      <c r="M89" s="207"/>
      <c r="N89" s="208"/>
      <c r="O89" s="208"/>
      <c r="P89" s="209">
        <f>SUM(P90:P134)</f>
        <v>0</v>
      </c>
      <c r="Q89" s="208"/>
      <c r="R89" s="209">
        <f>SUM(R90:R134)</f>
        <v>735</v>
      </c>
      <c r="S89" s="208"/>
      <c r="T89" s="210">
        <f>SUM(T90:T134)</f>
        <v>0</v>
      </c>
      <c r="AR89" s="211" t="s">
        <v>77</v>
      </c>
      <c r="AT89" s="212" t="s">
        <v>72</v>
      </c>
      <c r="AU89" s="212" t="s">
        <v>77</v>
      </c>
      <c r="AY89" s="211" t="s">
        <v>156</v>
      </c>
      <c r="BK89" s="213">
        <f>SUM(BK90:BK134)</f>
        <v>0</v>
      </c>
    </row>
    <row r="90" s="1" customFormat="1" ht="56.25" customHeight="1">
      <c r="B90" s="38"/>
      <c r="C90" s="216" t="s">
        <v>77</v>
      </c>
      <c r="D90" s="216" t="s">
        <v>159</v>
      </c>
      <c r="E90" s="217" t="s">
        <v>461</v>
      </c>
      <c r="F90" s="218" t="s">
        <v>462</v>
      </c>
      <c r="G90" s="219" t="s">
        <v>463</v>
      </c>
      <c r="H90" s="220">
        <v>3.7400000000000002</v>
      </c>
      <c r="I90" s="221"/>
      <c r="J90" s="222">
        <f>ROUND(I90*H90,2)</f>
        <v>0</v>
      </c>
      <c r="K90" s="218" t="s">
        <v>163</v>
      </c>
      <c r="L90" s="43"/>
      <c r="M90" s="223" t="s">
        <v>19</v>
      </c>
      <c r="N90" s="224" t="s">
        <v>44</v>
      </c>
      <c r="O90" s="79"/>
      <c r="P90" s="225">
        <f>O90*H90</f>
        <v>0</v>
      </c>
      <c r="Q90" s="225">
        <v>0</v>
      </c>
      <c r="R90" s="225">
        <f>Q90*H90</f>
        <v>0</v>
      </c>
      <c r="S90" s="225">
        <v>0</v>
      </c>
      <c r="T90" s="226">
        <f>S90*H90</f>
        <v>0</v>
      </c>
      <c r="AR90" s="17" t="s">
        <v>164</v>
      </c>
      <c r="AT90" s="17" t="s">
        <v>159</v>
      </c>
      <c r="AU90" s="17" t="s">
        <v>81</v>
      </c>
      <c r="AY90" s="17" t="s">
        <v>156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17" t="s">
        <v>77</v>
      </c>
      <c r="BK90" s="227">
        <f>ROUND(I90*H90,2)</f>
        <v>0</v>
      </c>
      <c r="BL90" s="17" t="s">
        <v>164</v>
      </c>
      <c r="BM90" s="17" t="s">
        <v>464</v>
      </c>
    </row>
    <row r="91" s="1" customFormat="1">
      <c r="B91" s="38"/>
      <c r="C91" s="39"/>
      <c r="D91" s="228" t="s">
        <v>166</v>
      </c>
      <c r="E91" s="39"/>
      <c r="F91" s="229" t="s">
        <v>465</v>
      </c>
      <c r="G91" s="39"/>
      <c r="H91" s="39"/>
      <c r="I91" s="143"/>
      <c r="J91" s="39"/>
      <c r="K91" s="39"/>
      <c r="L91" s="43"/>
      <c r="M91" s="230"/>
      <c r="N91" s="79"/>
      <c r="O91" s="79"/>
      <c r="P91" s="79"/>
      <c r="Q91" s="79"/>
      <c r="R91" s="79"/>
      <c r="S91" s="79"/>
      <c r="T91" s="80"/>
      <c r="AT91" s="17" t="s">
        <v>166</v>
      </c>
      <c r="AU91" s="17" t="s">
        <v>81</v>
      </c>
    </row>
    <row r="92" s="12" customFormat="1">
      <c r="B92" s="231"/>
      <c r="C92" s="232"/>
      <c r="D92" s="228" t="s">
        <v>177</v>
      </c>
      <c r="E92" s="233" t="s">
        <v>19</v>
      </c>
      <c r="F92" s="234" t="s">
        <v>466</v>
      </c>
      <c r="G92" s="232"/>
      <c r="H92" s="235">
        <v>3.7400000000000002</v>
      </c>
      <c r="I92" s="236"/>
      <c r="J92" s="232"/>
      <c r="K92" s="232"/>
      <c r="L92" s="237"/>
      <c r="M92" s="238"/>
      <c r="N92" s="239"/>
      <c r="O92" s="239"/>
      <c r="P92" s="239"/>
      <c r="Q92" s="239"/>
      <c r="R92" s="239"/>
      <c r="S92" s="239"/>
      <c r="T92" s="240"/>
      <c r="AT92" s="241" t="s">
        <v>177</v>
      </c>
      <c r="AU92" s="241" t="s">
        <v>81</v>
      </c>
      <c r="AV92" s="12" t="s">
        <v>81</v>
      </c>
      <c r="AW92" s="12" t="s">
        <v>35</v>
      </c>
      <c r="AX92" s="12" t="s">
        <v>77</v>
      </c>
      <c r="AY92" s="241" t="s">
        <v>156</v>
      </c>
    </row>
    <row r="93" s="1" customFormat="1" ht="22.5" customHeight="1">
      <c r="B93" s="38"/>
      <c r="C93" s="216" t="s">
        <v>81</v>
      </c>
      <c r="D93" s="216" t="s">
        <v>159</v>
      </c>
      <c r="E93" s="217" t="s">
        <v>467</v>
      </c>
      <c r="F93" s="218" t="s">
        <v>468</v>
      </c>
      <c r="G93" s="219" t="s">
        <v>277</v>
      </c>
      <c r="H93" s="220">
        <v>100</v>
      </c>
      <c r="I93" s="221"/>
      <c r="J93" s="222">
        <f>ROUND(I93*H93,2)</f>
        <v>0</v>
      </c>
      <c r="K93" s="218" t="s">
        <v>163</v>
      </c>
      <c r="L93" s="43"/>
      <c r="M93" s="223" t="s">
        <v>19</v>
      </c>
      <c r="N93" s="224" t="s">
        <v>44</v>
      </c>
      <c r="O93" s="79"/>
      <c r="P93" s="225">
        <f>O93*H93</f>
        <v>0</v>
      </c>
      <c r="Q93" s="225">
        <v>0</v>
      </c>
      <c r="R93" s="225">
        <f>Q93*H93</f>
        <v>0</v>
      </c>
      <c r="S93" s="225">
        <v>0</v>
      </c>
      <c r="T93" s="226">
        <f>S93*H93</f>
        <v>0</v>
      </c>
      <c r="AR93" s="17" t="s">
        <v>164</v>
      </c>
      <c r="AT93" s="17" t="s">
        <v>159</v>
      </c>
      <c r="AU93" s="17" t="s">
        <v>81</v>
      </c>
      <c r="AY93" s="17" t="s">
        <v>156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17" t="s">
        <v>77</v>
      </c>
      <c r="BK93" s="227">
        <f>ROUND(I93*H93,2)</f>
        <v>0</v>
      </c>
      <c r="BL93" s="17" t="s">
        <v>164</v>
      </c>
      <c r="BM93" s="17" t="s">
        <v>469</v>
      </c>
    </row>
    <row r="94" s="1" customFormat="1">
      <c r="B94" s="38"/>
      <c r="C94" s="39"/>
      <c r="D94" s="228" t="s">
        <v>166</v>
      </c>
      <c r="E94" s="39"/>
      <c r="F94" s="229" t="s">
        <v>470</v>
      </c>
      <c r="G94" s="39"/>
      <c r="H94" s="39"/>
      <c r="I94" s="143"/>
      <c r="J94" s="39"/>
      <c r="K94" s="39"/>
      <c r="L94" s="43"/>
      <c r="M94" s="230"/>
      <c r="N94" s="79"/>
      <c r="O94" s="79"/>
      <c r="P94" s="79"/>
      <c r="Q94" s="79"/>
      <c r="R94" s="79"/>
      <c r="S94" s="79"/>
      <c r="T94" s="80"/>
      <c r="AT94" s="17" t="s">
        <v>166</v>
      </c>
      <c r="AU94" s="17" t="s">
        <v>81</v>
      </c>
    </row>
    <row r="95" s="1" customFormat="1" ht="56.25" customHeight="1">
      <c r="B95" s="38"/>
      <c r="C95" s="216" t="s">
        <v>89</v>
      </c>
      <c r="D95" s="216" t="s">
        <v>159</v>
      </c>
      <c r="E95" s="217" t="s">
        <v>471</v>
      </c>
      <c r="F95" s="218" t="s">
        <v>472</v>
      </c>
      <c r="G95" s="219" t="s">
        <v>277</v>
      </c>
      <c r="H95" s="220">
        <v>305</v>
      </c>
      <c r="I95" s="221"/>
      <c r="J95" s="222">
        <f>ROUND(I95*H95,2)</f>
        <v>0</v>
      </c>
      <c r="K95" s="218" t="s">
        <v>163</v>
      </c>
      <c r="L95" s="43"/>
      <c r="M95" s="223" t="s">
        <v>19</v>
      </c>
      <c r="N95" s="224" t="s">
        <v>44</v>
      </c>
      <c r="O95" s="79"/>
      <c r="P95" s="225">
        <f>O95*H95</f>
        <v>0</v>
      </c>
      <c r="Q95" s="225">
        <v>0</v>
      </c>
      <c r="R95" s="225">
        <f>Q95*H95</f>
        <v>0</v>
      </c>
      <c r="S95" s="225">
        <v>0</v>
      </c>
      <c r="T95" s="226">
        <f>S95*H95</f>
        <v>0</v>
      </c>
      <c r="AR95" s="17" t="s">
        <v>164</v>
      </c>
      <c r="AT95" s="17" t="s">
        <v>159</v>
      </c>
      <c r="AU95" s="17" t="s">
        <v>81</v>
      </c>
      <c r="AY95" s="17" t="s">
        <v>156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17" t="s">
        <v>77</v>
      </c>
      <c r="BK95" s="227">
        <f>ROUND(I95*H95,2)</f>
        <v>0</v>
      </c>
      <c r="BL95" s="17" t="s">
        <v>164</v>
      </c>
      <c r="BM95" s="17" t="s">
        <v>473</v>
      </c>
    </row>
    <row r="96" s="1" customFormat="1">
      <c r="B96" s="38"/>
      <c r="C96" s="39"/>
      <c r="D96" s="228" t="s">
        <v>166</v>
      </c>
      <c r="E96" s="39"/>
      <c r="F96" s="229" t="s">
        <v>465</v>
      </c>
      <c r="G96" s="39"/>
      <c r="H96" s="39"/>
      <c r="I96" s="143"/>
      <c r="J96" s="39"/>
      <c r="K96" s="39"/>
      <c r="L96" s="43"/>
      <c r="M96" s="230"/>
      <c r="N96" s="79"/>
      <c r="O96" s="79"/>
      <c r="P96" s="79"/>
      <c r="Q96" s="79"/>
      <c r="R96" s="79"/>
      <c r="S96" s="79"/>
      <c r="T96" s="80"/>
      <c r="AT96" s="17" t="s">
        <v>166</v>
      </c>
      <c r="AU96" s="17" t="s">
        <v>81</v>
      </c>
    </row>
    <row r="97" s="12" customFormat="1">
      <c r="B97" s="231"/>
      <c r="C97" s="232"/>
      <c r="D97" s="228" t="s">
        <v>177</v>
      </c>
      <c r="E97" s="233" t="s">
        <v>19</v>
      </c>
      <c r="F97" s="234" t="s">
        <v>474</v>
      </c>
      <c r="G97" s="232"/>
      <c r="H97" s="235">
        <v>305</v>
      </c>
      <c r="I97" s="236"/>
      <c r="J97" s="232"/>
      <c r="K97" s="232"/>
      <c r="L97" s="237"/>
      <c r="M97" s="238"/>
      <c r="N97" s="239"/>
      <c r="O97" s="239"/>
      <c r="P97" s="239"/>
      <c r="Q97" s="239"/>
      <c r="R97" s="239"/>
      <c r="S97" s="239"/>
      <c r="T97" s="240"/>
      <c r="AT97" s="241" t="s">
        <v>177</v>
      </c>
      <c r="AU97" s="241" t="s">
        <v>81</v>
      </c>
      <c r="AV97" s="12" t="s">
        <v>81</v>
      </c>
      <c r="AW97" s="12" t="s">
        <v>35</v>
      </c>
      <c r="AX97" s="12" t="s">
        <v>77</v>
      </c>
      <c r="AY97" s="241" t="s">
        <v>156</v>
      </c>
    </row>
    <row r="98" s="1" customFormat="1" ht="56.25" customHeight="1">
      <c r="B98" s="38"/>
      <c r="C98" s="216" t="s">
        <v>164</v>
      </c>
      <c r="D98" s="216" t="s">
        <v>159</v>
      </c>
      <c r="E98" s="217" t="s">
        <v>475</v>
      </c>
      <c r="F98" s="218" t="s">
        <v>476</v>
      </c>
      <c r="G98" s="219" t="s">
        <v>277</v>
      </c>
      <c r="H98" s="220">
        <v>440</v>
      </c>
      <c r="I98" s="221"/>
      <c r="J98" s="222">
        <f>ROUND(I98*H98,2)</f>
        <v>0</v>
      </c>
      <c r="K98" s="218" t="s">
        <v>163</v>
      </c>
      <c r="L98" s="43"/>
      <c r="M98" s="223" t="s">
        <v>19</v>
      </c>
      <c r="N98" s="224" t="s">
        <v>44</v>
      </c>
      <c r="O98" s="79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AR98" s="17" t="s">
        <v>164</v>
      </c>
      <c r="AT98" s="17" t="s">
        <v>159</v>
      </c>
      <c r="AU98" s="17" t="s">
        <v>81</v>
      </c>
      <c r="AY98" s="17" t="s">
        <v>156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7" t="s">
        <v>77</v>
      </c>
      <c r="BK98" s="227">
        <f>ROUND(I98*H98,2)</f>
        <v>0</v>
      </c>
      <c r="BL98" s="17" t="s">
        <v>164</v>
      </c>
      <c r="BM98" s="17" t="s">
        <v>477</v>
      </c>
    </row>
    <row r="99" s="1" customFormat="1">
      <c r="B99" s="38"/>
      <c r="C99" s="39"/>
      <c r="D99" s="228" t="s">
        <v>166</v>
      </c>
      <c r="E99" s="39"/>
      <c r="F99" s="229" t="s">
        <v>465</v>
      </c>
      <c r="G99" s="39"/>
      <c r="H99" s="39"/>
      <c r="I99" s="143"/>
      <c r="J99" s="39"/>
      <c r="K99" s="39"/>
      <c r="L99" s="43"/>
      <c r="M99" s="230"/>
      <c r="N99" s="79"/>
      <c r="O99" s="79"/>
      <c r="P99" s="79"/>
      <c r="Q99" s="79"/>
      <c r="R99" s="79"/>
      <c r="S99" s="79"/>
      <c r="T99" s="80"/>
      <c r="AT99" s="17" t="s">
        <v>166</v>
      </c>
      <c r="AU99" s="17" t="s">
        <v>81</v>
      </c>
    </row>
    <row r="100" s="12" customFormat="1">
      <c r="B100" s="231"/>
      <c r="C100" s="232"/>
      <c r="D100" s="228" t="s">
        <v>177</v>
      </c>
      <c r="E100" s="233" t="s">
        <v>19</v>
      </c>
      <c r="F100" s="234" t="s">
        <v>478</v>
      </c>
      <c r="G100" s="232"/>
      <c r="H100" s="235">
        <v>440</v>
      </c>
      <c r="I100" s="236"/>
      <c r="J100" s="232"/>
      <c r="K100" s="232"/>
      <c r="L100" s="237"/>
      <c r="M100" s="238"/>
      <c r="N100" s="239"/>
      <c r="O100" s="239"/>
      <c r="P100" s="239"/>
      <c r="Q100" s="239"/>
      <c r="R100" s="239"/>
      <c r="S100" s="239"/>
      <c r="T100" s="240"/>
      <c r="AT100" s="241" t="s">
        <v>177</v>
      </c>
      <c r="AU100" s="241" t="s">
        <v>81</v>
      </c>
      <c r="AV100" s="12" t="s">
        <v>81</v>
      </c>
      <c r="AW100" s="12" t="s">
        <v>35</v>
      </c>
      <c r="AX100" s="12" t="s">
        <v>77</v>
      </c>
      <c r="AY100" s="241" t="s">
        <v>156</v>
      </c>
    </row>
    <row r="101" s="1" customFormat="1" ht="22.5" customHeight="1">
      <c r="B101" s="38"/>
      <c r="C101" s="216" t="s">
        <v>157</v>
      </c>
      <c r="D101" s="216" t="s">
        <v>159</v>
      </c>
      <c r="E101" s="217" t="s">
        <v>479</v>
      </c>
      <c r="F101" s="218" t="s">
        <v>480</v>
      </c>
      <c r="G101" s="219" t="s">
        <v>277</v>
      </c>
      <c r="H101" s="220">
        <v>100</v>
      </c>
      <c r="I101" s="221"/>
      <c r="J101" s="222">
        <f>ROUND(I101*H101,2)</f>
        <v>0</v>
      </c>
      <c r="K101" s="218" t="s">
        <v>163</v>
      </c>
      <c r="L101" s="43"/>
      <c r="M101" s="223" t="s">
        <v>19</v>
      </c>
      <c r="N101" s="224" t="s">
        <v>44</v>
      </c>
      <c r="O101" s="79"/>
      <c r="P101" s="225">
        <f>O101*H101</f>
        <v>0</v>
      </c>
      <c r="Q101" s="225">
        <v>0</v>
      </c>
      <c r="R101" s="225">
        <f>Q101*H101</f>
        <v>0</v>
      </c>
      <c r="S101" s="225">
        <v>0</v>
      </c>
      <c r="T101" s="226">
        <f>S101*H101</f>
        <v>0</v>
      </c>
      <c r="AR101" s="17" t="s">
        <v>164</v>
      </c>
      <c r="AT101" s="17" t="s">
        <v>159</v>
      </c>
      <c r="AU101" s="17" t="s">
        <v>81</v>
      </c>
      <c r="AY101" s="17" t="s">
        <v>156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7" t="s">
        <v>77</v>
      </c>
      <c r="BK101" s="227">
        <f>ROUND(I101*H101,2)</f>
        <v>0</v>
      </c>
      <c r="BL101" s="17" t="s">
        <v>164</v>
      </c>
      <c r="BM101" s="17" t="s">
        <v>481</v>
      </c>
    </row>
    <row r="102" s="1" customFormat="1">
      <c r="B102" s="38"/>
      <c r="C102" s="39"/>
      <c r="D102" s="228" t="s">
        <v>166</v>
      </c>
      <c r="E102" s="39"/>
      <c r="F102" s="229" t="s">
        <v>470</v>
      </c>
      <c r="G102" s="39"/>
      <c r="H102" s="39"/>
      <c r="I102" s="143"/>
      <c r="J102" s="39"/>
      <c r="K102" s="39"/>
      <c r="L102" s="43"/>
      <c r="M102" s="230"/>
      <c r="N102" s="79"/>
      <c r="O102" s="79"/>
      <c r="P102" s="79"/>
      <c r="Q102" s="79"/>
      <c r="R102" s="79"/>
      <c r="S102" s="79"/>
      <c r="T102" s="80"/>
      <c r="AT102" s="17" t="s">
        <v>166</v>
      </c>
      <c r="AU102" s="17" t="s">
        <v>81</v>
      </c>
    </row>
    <row r="103" s="1" customFormat="1" ht="33.75" customHeight="1">
      <c r="B103" s="38"/>
      <c r="C103" s="216" t="s">
        <v>184</v>
      </c>
      <c r="D103" s="216" t="s">
        <v>159</v>
      </c>
      <c r="E103" s="217" t="s">
        <v>482</v>
      </c>
      <c r="F103" s="218" t="s">
        <v>483</v>
      </c>
      <c r="G103" s="219" t="s">
        <v>162</v>
      </c>
      <c r="H103" s="220">
        <v>30</v>
      </c>
      <c r="I103" s="221"/>
      <c r="J103" s="222">
        <f>ROUND(I103*H103,2)</f>
        <v>0</v>
      </c>
      <c r="K103" s="218" t="s">
        <v>163</v>
      </c>
      <c r="L103" s="43"/>
      <c r="M103" s="223" t="s">
        <v>19</v>
      </c>
      <c r="N103" s="224" t="s">
        <v>44</v>
      </c>
      <c r="O103" s="79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AR103" s="17" t="s">
        <v>164</v>
      </c>
      <c r="AT103" s="17" t="s">
        <v>159</v>
      </c>
      <c r="AU103" s="17" t="s">
        <v>81</v>
      </c>
      <c r="AY103" s="17" t="s">
        <v>156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7" t="s">
        <v>77</v>
      </c>
      <c r="BK103" s="227">
        <f>ROUND(I103*H103,2)</f>
        <v>0</v>
      </c>
      <c r="BL103" s="17" t="s">
        <v>164</v>
      </c>
      <c r="BM103" s="17" t="s">
        <v>484</v>
      </c>
    </row>
    <row r="104" s="1" customFormat="1">
      <c r="B104" s="38"/>
      <c r="C104" s="39"/>
      <c r="D104" s="228" t="s">
        <v>166</v>
      </c>
      <c r="E104" s="39"/>
      <c r="F104" s="229" t="s">
        <v>485</v>
      </c>
      <c r="G104" s="39"/>
      <c r="H104" s="39"/>
      <c r="I104" s="143"/>
      <c r="J104" s="39"/>
      <c r="K104" s="39"/>
      <c r="L104" s="43"/>
      <c r="M104" s="230"/>
      <c r="N104" s="79"/>
      <c r="O104" s="79"/>
      <c r="P104" s="79"/>
      <c r="Q104" s="79"/>
      <c r="R104" s="79"/>
      <c r="S104" s="79"/>
      <c r="T104" s="80"/>
      <c r="AT104" s="17" t="s">
        <v>166</v>
      </c>
      <c r="AU104" s="17" t="s">
        <v>81</v>
      </c>
    </row>
    <row r="105" s="1" customFormat="1" ht="33.75" customHeight="1">
      <c r="B105" s="38"/>
      <c r="C105" s="216" t="s">
        <v>190</v>
      </c>
      <c r="D105" s="216" t="s">
        <v>159</v>
      </c>
      <c r="E105" s="217" t="s">
        <v>486</v>
      </c>
      <c r="F105" s="218" t="s">
        <v>487</v>
      </c>
      <c r="G105" s="219" t="s">
        <v>162</v>
      </c>
      <c r="H105" s="220">
        <v>8</v>
      </c>
      <c r="I105" s="221"/>
      <c r="J105" s="222">
        <f>ROUND(I105*H105,2)</f>
        <v>0</v>
      </c>
      <c r="K105" s="218" t="s">
        <v>163</v>
      </c>
      <c r="L105" s="43"/>
      <c r="M105" s="223" t="s">
        <v>19</v>
      </c>
      <c r="N105" s="224" t="s">
        <v>44</v>
      </c>
      <c r="O105" s="79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AR105" s="17" t="s">
        <v>164</v>
      </c>
      <c r="AT105" s="17" t="s">
        <v>159</v>
      </c>
      <c r="AU105" s="17" t="s">
        <v>81</v>
      </c>
      <c r="AY105" s="17" t="s">
        <v>156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7" t="s">
        <v>77</v>
      </c>
      <c r="BK105" s="227">
        <f>ROUND(I105*H105,2)</f>
        <v>0</v>
      </c>
      <c r="BL105" s="17" t="s">
        <v>164</v>
      </c>
      <c r="BM105" s="17" t="s">
        <v>488</v>
      </c>
    </row>
    <row r="106" s="1" customFormat="1">
      <c r="B106" s="38"/>
      <c r="C106" s="39"/>
      <c r="D106" s="228" t="s">
        <v>166</v>
      </c>
      <c r="E106" s="39"/>
      <c r="F106" s="229" t="s">
        <v>485</v>
      </c>
      <c r="G106" s="39"/>
      <c r="H106" s="39"/>
      <c r="I106" s="143"/>
      <c r="J106" s="39"/>
      <c r="K106" s="39"/>
      <c r="L106" s="43"/>
      <c r="M106" s="230"/>
      <c r="N106" s="79"/>
      <c r="O106" s="79"/>
      <c r="P106" s="79"/>
      <c r="Q106" s="79"/>
      <c r="R106" s="79"/>
      <c r="S106" s="79"/>
      <c r="T106" s="80"/>
      <c r="AT106" s="17" t="s">
        <v>166</v>
      </c>
      <c r="AU106" s="17" t="s">
        <v>81</v>
      </c>
    </row>
    <row r="107" s="1" customFormat="1" ht="22.5" customHeight="1">
      <c r="B107" s="38"/>
      <c r="C107" s="216" t="s">
        <v>188</v>
      </c>
      <c r="D107" s="216" t="s">
        <v>159</v>
      </c>
      <c r="E107" s="217" t="s">
        <v>489</v>
      </c>
      <c r="F107" s="218" t="s">
        <v>490</v>
      </c>
      <c r="G107" s="219" t="s">
        <v>277</v>
      </c>
      <c r="H107" s="220">
        <v>105</v>
      </c>
      <c r="I107" s="221"/>
      <c r="J107" s="222">
        <f>ROUND(I107*H107,2)</f>
        <v>0</v>
      </c>
      <c r="K107" s="218" t="s">
        <v>163</v>
      </c>
      <c r="L107" s="43"/>
      <c r="M107" s="223" t="s">
        <v>19</v>
      </c>
      <c r="N107" s="224" t="s">
        <v>44</v>
      </c>
      <c r="O107" s="79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AR107" s="17" t="s">
        <v>164</v>
      </c>
      <c r="AT107" s="17" t="s">
        <v>159</v>
      </c>
      <c r="AU107" s="17" t="s">
        <v>81</v>
      </c>
      <c r="AY107" s="17" t="s">
        <v>156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7" t="s">
        <v>77</v>
      </c>
      <c r="BK107" s="227">
        <f>ROUND(I107*H107,2)</f>
        <v>0</v>
      </c>
      <c r="BL107" s="17" t="s">
        <v>164</v>
      </c>
      <c r="BM107" s="17" t="s">
        <v>491</v>
      </c>
    </row>
    <row r="108" s="1" customFormat="1">
      <c r="B108" s="38"/>
      <c r="C108" s="39"/>
      <c r="D108" s="228" t="s">
        <v>166</v>
      </c>
      <c r="E108" s="39"/>
      <c r="F108" s="229" t="s">
        <v>492</v>
      </c>
      <c r="G108" s="39"/>
      <c r="H108" s="39"/>
      <c r="I108" s="143"/>
      <c r="J108" s="39"/>
      <c r="K108" s="39"/>
      <c r="L108" s="43"/>
      <c r="M108" s="230"/>
      <c r="N108" s="79"/>
      <c r="O108" s="79"/>
      <c r="P108" s="79"/>
      <c r="Q108" s="79"/>
      <c r="R108" s="79"/>
      <c r="S108" s="79"/>
      <c r="T108" s="80"/>
      <c r="AT108" s="17" t="s">
        <v>166</v>
      </c>
      <c r="AU108" s="17" t="s">
        <v>81</v>
      </c>
    </row>
    <row r="109" s="1" customFormat="1" ht="33.75" customHeight="1">
      <c r="B109" s="38"/>
      <c r="C109" s="216" t="s">
        <v>198</v>
      </c>
      <c r="D109" s="216" t="s">
        <v>159</v>
      </c>
      <c r="E109" s="217" t="s">
        <v>493</v>
      </c>
      <c r="F109" s="218" t="s">
        <v>494</v>
      </c>
      <c r="G109" s="219" t="s">
        <v>495</v>
      </c>
      <c r="H109" s="220">
        <v>350</v>
      </c>
      <c r="I109" s="221"/>
      <c r="J109" s="222">
        <f>ROUND(I109*H109,2)</f>
        <v>0</v>
      </c>
      <c r="K109" s="218" t="s">
        <v>163</v>
      </c>
      <c r="L109" s="43"/>
      <c r="M109" s="223" t="s">
        <v>19</v>
      </c>
      <c r="N109" s="224" t="s">
        <v>44</v>
      </c>
      <c r="O109" s="79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AR109" s="17" t="s">
        <v>164</v>
      </c>
      <c r="AT109" s="17" t="s">
        <v>159</v>
      </c>
      <c r="AU109" s="17" t="s">
        <v>81</v>
      </c>
      <c r="AY109" s="17" t="s">
        <v>156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7" t="s">
        <v>77</v>
      </c>
      <c r="BK109" s="227">
        <f>ROUND(I109*H109,2)</f>
        <v>0</v>
      </c>
      <c r="BL109" s="17" t="s">
        <v>164</v>
      </c>
      <c r="BM109" s="17" t="s">
        <v>496</v>
      </c>
    </row>
    <row r="110" s="1" customFormat="1">
      <c r="B110" s="38"/>
      <c r="C110" s="39"/>
      <c r="D110" s="228" t="s">
        <v>166</v>
      </c>
      <c r="E110" s="39"/>
      <c r="F110" s="229" t="s">
        <v>497</v>
      </c>
      <c r="G110" s="39"/>
      <c r="H110" s="39"/>
      <c r="I110" s="143"/>
      <c r="J110" s="39"/>
      <c r="K110" s="39"/>
      <c r="L110" s="43"/>
      <c r="M110" s="230"/>
      <c r="N110" s="79"/>
      <c r="O110" s="79"/>
      <c r="P110" s="79"/>
      <c r="Q110" s="79"/>
      <c r="R110" s="79"/>
      <c r="S110" s="79"/>
      <c r="T110" s="80"/>
      <c r="AT110" s="17" t="s">
        <v>166</v>
      </c>
      <c r="AU110" s="17" t="s">
        <v>81</v>
      </c>
    </row>
    <row r="111" s="1" customFormat="1" ht="33.75" customHeight="1">
      <c r="B111" s="38"/>
      <c r="C111" s="216" t="s">
        <v>202</v>
      </c>
      <c r="D111" s="216" t="s">
        <v>159</v>
      </c>
      <c r="E111" s="217" t="s">
        <v>498</v>
      </c>
      <c r="F111" s="218" t="s">
        <v>499</v>
      </c>
      <c r="G111" s="219" t="s">
        <v>495</v>
      </c>
      <c r="H111" s="220">
        <v>140</v>
      </c>
      <c r="I111" s="221"/>
      <c r="J111" s="222">
        <f>ROUND(I111*H111,2)</f>
        <v>0</v>
      </c>
      <c r="K111" s="218" t="s">
        <v>163</v>
      </c>
      <c r="L111" s="43"/>
      <c r="M111" s="223" t="s">
        <v>19</v>
      </c>
      <c r="N111" s="224" t="s">
        <v>44</v>
      </c>
      <c r="O111" s="79"/>
      <c r="P111" s="225">
        <f>O111*H111</f>
        <v>0</v>
      </c>
      <c r="Q111" s="225">
        <v>0</v>
      </c>
      <c r="R111" s="225">
        <f>Q111*H111</f>
        <v>0</v>
      </c>
      <c r="S111" s="225">
        <v>0</v>
      </c>
      <c r="T111" s="226">
        <f>S111*H111</f>
        <v>0</v>
      </c>
      <c r="AR111" s="17" t="s">
        <v>164</v>
      </c>
      <c r="AT111" s="17" t="s">
        <v>159</v>
      </c>
      <c r="AU111" s="17" t="s">
        <v>81</v>
      </c>
      <c r="AY111" s="17" t="s">
        <v>156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7" t="s">
        <v>77</v>
      </c>
      <c r="BK111" s="227">
        <f>ROUND(I111*H111,2)</f>
        <v>0</v>
      </c>
      <c r="BL111" s="17" t="s">
        <v>164</v>
      </c>
      <c r="BM111" s="17" t="s">
        <v>500</v>
      </c>
    </row>
    <row r="112" s="1" customFormat="1">
      <c r="B112" s="38"/>
      <c r="C112" s="39"/>
      <c r="D112" s="228" t="s">
        <v>166</v>
      </c>
      <c r="E112" s="39"/>
      <c r="F112" s="229" t="s">
        <v>497</v>
      </c>
      <c r="G112" s="39"/>
      <c r="H112" s="39"/>
      <c r="I112" s="143"/>
      <c r="J112" s="39"/>
      <c r="K112" s="39"/>
      <c r="L112" s="43"/>
      <c r="M112" s="230"/>
      <c r="N112" s="79"/>
      <c r="O112" s="79"/>
      <c r="P112" s="79"/>
      <c r="Q112" s="79"/>
      <c r="R112" s="79"/>
      <c r="S112" s="79"/>
      <c r="T112" s="80"/>
      <c r="AT112" s="17" t="s">
        <v>166</v>
      </c>
      <c r="AU112" s="17" t="s">
        <v>81</v>
      </c>
    </row>
    <row r="113" s="1" customFormat="1" ht="22.5" customHeight="1">
      <c r="B113" s="38"/>
      <c r="C113" s="242" t="s">
        <v>206</v>
      </c>
      <c r="D113" s="242" t="s">
        <v>185</v>
      </c>
      <c r="E113" s="243" t="s">
        <v>501</v>
      </c>
      <c r="F113" s="244" t="s">
        <v>502</v>
      </c>
      <c r="G113" s="245" t="s">
        <v>224</v>
      </c>
      <c r="H113" s="246">
        <v>735</v>
      </c>
      <c r="I113" s="247"/>
      <c r="J113" s="248">
        <f>ROUND(I113*H113,2)</f>
        <v>0</v>
      </c>
      <c r="K113" s="244" t="s">
        <v>163</v>
      </c>
      <c r="L113" s="249"/>
      <c r="M113" s="250" t="s">
        <v>19</v>
      </c>
      <c r="N113" s="251" t="s">
        <v>44</v>
      </c>
      <c r="O113" s="79"/>
      <c r="P113" s="225">
        <f>O113*H113</f>
        <v>0</v>
      </c>
      <c r="Q113" s="225">
        <v>1</v>
      </c>
      <c r="R113" s="225">
        <f>Q113*H113</f>
        <v>735</v>
      </c>
      <c r="S113" s="225">
        <v>0</v>
      </c>
      <c r="T113" s="226">
        <f>S113*H113</f>
        <v>0</v>
      </c>
      <c r="AR113" s="17" t="s">
        <v>188</v>
      </c>
      <c r="AT113" s="17" t="s">
        <v>185</v>
      </c>
      <c r="AU113" s="17" t="s">
        <v>81</v>
      </c>
      <c r="AY113" s="17" t="s">
        <v>156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7" t="s">
        <v>77</v>
      </c>
      <c r="BK113" s="227">
        <f>ROUND(I113*H113,2)</f>
        <v>0</v>
      </c>
      <c r="BL113" s="17" t="s">
        <v>164</v>
      </c>
      <c r="BM113" s="17" t="s">
        <v>503</v>
      </c>
    </row>
    <row r="114" s="12" customFormat="1">
      <c r="B114" s="231"/>
      <c r="C114" s="232"/>
      <c r="D114" s="228" t="s">
        <v>177</v>
      </c>
      <c r="E114" s="233" t="s">
        <v>19</v>
      </c>
      <c r="F114" s="234" t="s">
        <v>504</v>
      </c>
      <c r="G114" s="232"/>
      <c r="H114" s="235">
        <v>735</v>
      </c>
      <c r="I114" s="236"/>
      <c r="J114" s="232"/>
      <c r="K114" s="232"/>
      <c r="L114" s="237"/>
      <c r="M114" s="238"/>
      <c r="N114" s="239"/>
      <c r="O114" s="239"/>
      <c r="P114" s="239"/>
      <c r="Q114" s="239"/>
      <c r="R114" s="239"/>
      <c r="S114" s="239"/>
      <c r="T114" s="240"/>
      <c r="AT114" s="241" t="s">
        <v>177</v>
      </c>
      <c r="AU114" s="241" t="s">
        <v>81</v>
      </c>
      <c r="AV114" s="12" t="s">
        <v>81</v>
      </c>
      <c r="AW114" s="12" t="s">
        <v>35</v>
      </c>
      <c r="AX114" s="12" t="s">
        <v>77</v>
      </c>
      <c r="AY114" s="241" t="s">
        <v>156</v>
      </c>
    </row>
    <row r="115" s="1" customFormat="1" ht="78.75" customHeight="1">
      <c r="B115" s="38"/>
      <c r="C115" s="216" t="s">
        <v>211</v>
      </c>
      <c r="D115" s="216" t="s">
        <v>159</v>
      </c>
      <c r="E115" s="217" t="s">
        <v>505</v>
      </c>
      <c r="F115" s="218" t="s">
        <v>506</v>
      </c>
      <c r="G115" s="219" t="s">
        <v>224</v>
      </c>
      <c r="H115" s="220">
        <v>735</v>
      </c>
      <c r="I115" s="221"/>
      <c r="J115" s="222">
        <f>ROUND(I115*H115,2)</f>
        <v>0</v>
      </c>
      <c r="K115" s="218" t="s">
        <v>163</v>
      </c>
      <c r="L115" s="43"/>
      <c r="M115" s="223" t="s">
        <v>19</v>
      </c>
      <c r="N115" s="224" t="s">
        <v>44</v>
      </c>
      <c r="O115" s="79"/>
      <c r="P115" s="225">
        <f>O115*H115</f>
        <v>0</v>
      </c>
      <c r="Q115" s="225">
        <v>0</v>
      </c>
      <c r="R115" s="225">
        <f>Q115*H115</f>
        <v>0</v>
      </c>
      <c r="S115" s="225">
        <v>0</v>
      </c>
      <c r="T115" s="226">
        <f>S115*H115</f>
        <v>0</v>
      </c>
      <c r="AR115" s="17" t="s">
        <v>164</v>
      </c>
      <c r="AT115" s="17" t="s">
        <v>159</v>
      </c>
      <c r="AU115" s="17" t="s">
        <v>81</v>
      </c>
      <c r="AY115" s="17" t="s">
        <v>156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7" t="s">
        <v>77</v>
      </c>
      <c r="BK115" s="227">
        <f>ROUND(I115*H115,2)</f>
        <v>0</v>
      </c>
      <c r="BL115" s="17" t="s">
        <v>164</v>
      </c>
      <c r="BM115" s="17" t="s">
        <v>507</v>
      </c>
    </row>
    <row r="116" s="1" customFormat="1">
      <c r="B116" s="38"/>
      <c r="C116" s="39"/>
      <c r="D116" s="228" t="s">
        <v>166</v>
      </c>
      <c r="E116" s="39"/>
      <c r="F116" s="229" t="s">
        <v>226</v>
      </c>
      <c r="G116" s="39"/>
      <c r="H116" s="39"/>
      <c r="I116" s="143"/>
      <c r="J116" s="39"/>
      <c r="K116" s="39"/>
      <c r="L116" s="43"/>
      <c r="M116" s="230"/>
      <c r="N116" s="79"/>
      <c r="O116" s="79"/>
      <c r="P116" s="79"/>
      <c r="Q116" s="79"/>
      <c r="R116" s="79"/>
      <c r="S116" s="79"/>
      <c r="T116" s="80"/>
      <c r="AT116" s="17" t="s">
        <v>166</v>
      </c>
      <c r="AU116" s="17" t="s">
        <v>81</v>
      </c>
    </row>
    <row r="117" s="13" customFormat="1">
      <c r="B117" s="252"/>
      <c r="C117" s="253"/>
      <c r="D117" s="228" t="s">
        <v>177</v>
      </c>
      <c r="E117" s="254" t="s">
        <v>19</v>
      </c>
      <c r="F117" s="255" t="s">
        <v>508</v>
      </c>
      <c r="G117" s="253"/>
      <c r="H117" s="254" t="s">
        <v>19</v>
      </c>
      <c r="I117" s="256"/>
      <c r="J117" s="253"/>
      <c r="K117" s="253"/>
      <c r="L117" s="257"/>
      <c r="M117" s="258"/>
      <c r="N117" s="259"/>
      <c r="O117" s="259"/>
      <c r="P117" s="259"/>
      <c r="Q117" s="259"/>
      <c r="R117" s="259"/>
      <c r="S117" s="259"/>
      <c r="T117" s="260"/>
      <c r="AT117" s="261" t="s">
        <v>177</v>
      </c>
      <c r="AU117" s="261" t="s">
        <v>81</v>
      </c>
      <c r="AV117" s="13" t="s">
        <v>77</v>
      </c>
      <c r="AW117" s="13" t="s">
        <v>35</v>
      </c>
      <c r="AX117" s="13" t="s">
        <v>73</v>
      </c>
      <c r="AY117" s="261" t="s">
        <v>156</v>
      </c>
    </row>
    <row r="118" s="12" customFormat="1">
      <c r="B118" s="231"/>
      <c r="C118" s="232"/>
      <c r="D118" s="228" t="s">
        <v>177</v>
      </c>
      <c r="E118" s="233" t="s">
        <v>19</v>
      </c>
      <c r="F118" s="234" t="s">
        <v>509</v>
      </c>
      <c r="G118" s="232"/>
      <c r="H118" s="235">
        <v>735</v>
      </c>
      <c r="I118" s="236"/>
      <c r="J118" s="232"/>
      <c r="K118" s="232"/>
      <c r="L118" s="237"/>
      <c r="M118" s="238"/>
      <c r="N118" s="239"/>
      <c r="O118" s="239"/>
      <c r="P118" s="239"/>
      <c r="Q118" s="239"/>
      <c r="R118" s="239"/>
      <c r="S118" s="239"/>
      <c r="T118" s="240"/>
      <c r="AT118" s="241" t="s">
        <v>177</v>
      </c>
      <c r="AU118" s="241" t="s">
        <v>81</v>
      </c>
      <c r="AV118" s="12" t="s">
        <v>81</v>
      </c>
      <c r="AW118" s="12" t="s">
        <v>35</v>
      </c>
      <c r="AX118" s="12" t="s">
        <v>77</v>
      </c>
      <c r="AY118" s="241" t="s">
        <v>156</v>
      </c>
    </row>
    <row r="119" s="1" customFormat="1" ht="22.5" customHeight="1">
      <c r="B119" s="38"/>
      <c r="C119" s="216" t="s">
        <v>216</v>
      </c>
      <c r="D119" s="216" t="s">
        <v>159</v>
      </c>
      <c r="E119" s="217" t="s">
        <v>510</v>
      </c>
      <c r="F119" s="218" t="s">
        <v>511</v>
      </c>
      <c r="G119" s="219" t="s">
        <v>277</v>
      </c>
      <c r="H119" s="220">
        <v>6</v>
      </c>
      <c r="I119" s="221"/>
      <c r="J119" s="222">
        <f>ROUND(I119*H119,2)</f>
        <v>0</v>
      </c>
      <c r="K119" s="218" t="s">
        <v>163</v>
      </c>
      <c r="L119" s="43"/>
      <c r="M119" s="223" t="s">
        <v>19</v>
      </c>
      <c r="N119" s="224" t="s">
        <v>44</v>
      </c>
      <c r="O119" s="79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6">
        <f>S119*H119</f>
        <v>0</v>
      </c>
      <c r="AR119" s="17" t="s">
        <v>164</v>
      </c>
      <c r="AT119" s="17" t="s">
        <v>159</v>
      </c>
      <c r="AU119" s="17" t="s">
        <v>81</v>
      </c>
      <c r="AY119" s="17" t="s">
        <v>156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7" t="s">
        <v>77</v>
      </c>
      <c r="BK119" s="227">
        <f>ROUND(I119*H119,2)</f>
        <v>0</v>
      </c>
      <c r="BL119" s="17" t="s">
        <v>164</v>
      </c>
      <c r="BM119" s="17" t="s">
        <v>512</v>
      </c>
    </row>
    <row r="120" s="1" customFormat="1">
      <c r="B120" s="38"/>
      <c r="C120" s="39"/>
      <c r="D120" s="228" t="s">
        <v>166</v>
      </c>
      <c r="E120" s="39"/>
      <c r="F120" s="229" t="s">
        <v>513</v>
      </c>
      <c r="G120" s="39"/>
      <c r="H120" s="39"/>
      <c r="I120" s="143"/>
      <c r="J120" s="39"/>
      <c r="K120" s="39"/>
      <c r="L120" s="43"/>
      <c r="M120" s="230"/>
      <c r="N120" s="79"/>
      <c r="O120" s="79"/>
      <c r="P120" s="79"/>
      <c r="Q120" s="79"/>
      <c r="R120" s="79"/>
      <c r="S120" s="79"/>
      <c r="T120" s="80"/>
      <c r="AT120" s="17" t="s">
        <v>166</v>
      </c>
      <c r="AU120" s="17" t="s">
        <v>81</v>
      </c>
    </row>
    <row r="121" s="12" customFormat="1">
      <c r="B121" s="231"/>
      <c r="C121" s="232"/>
      <c r="D121" s="228" t="s">
        <v>177</v>
      </c>
      <c r="E121" s="233" t="s">
        <v>19</v>
      </c>
      <c r="F121" s="234" t="s">
        <v>514</v>
      </c>
      <c r="G121" s="232"/>
      <c r="H121" s="235">
        <v>6</v>
      </c>
      <c r="I121" s="236"/>
      <c r="J121" s="232"/>
      <c r="K121" s="232"/>
      <c r="L121" s="237"/>
      <c r="M121" s="238"/>
      <c r="N121" s="239"/>
      <c r="O121" s="239"/>
      <c r="P121" s="239"/>
      <c r="Q121" s="239"/>
      <c r="R121" s="239"/>
      <c r="S121" s="239"/>
      <c r="T121" s="240"/>
      <c r="AT121" s="241" t="s">
        <v>177</v>
      </c>
      <c r="AU121" s="241" t="s">
        <v>81</v>
      </c>
      <c r="AV121" s="12" t="s">
        <v>81</v>
      </c>
      <c r="AW121" s="12" t="s">
        <v>35</v>
      </c>
      <c r="AX121" s="12" t="s">
        <v>77</v>
      </c>
      <c r="AY121" s="241" t="s">
        <v>156</v>
      </c>
    </row>
    <row r="122" s="1" customFormat="1" ht="22.5" customHeight="1">
      <c r="B122" s="38"/>
      <c r="C122" s="216" t="s">
        <v>221</v>
      </c>
      <c r="D122" s="216" t="s">
        <v>159</v>
      </c>
      <c r="E122" s="217" t="s">
        <v>515</v>
      </c>
      <c r="F122" s="218" t="s">
        <v>516</v>
      </c>
      <c r="G122" s="219" t="s">
        <v>277</v>
      </c>
      <c r="H122" s="220">
        <v>6</v>
      </c>
      <c r="I122" s="221"/>
      <c r="J122" s="222">
        <f>ROUND(I122*H122,2)</f>
        <v>0</v>
      </c>
      <c r="K122" s="218" t="s">
        <v>163</v>
      </c>
      <c r="L122" s="43"/>
      <c r="M122" s="223" t="s">
        <v>19</v>
      </c>
      <c r="N122" s="224" t="s">
        <v>44</v>
      </c>
      <c r="O122" s="79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AR122" s="17" t="s">
        <v>164</v>
      </c>
      <c r="AT122" s="17" t="s">
        <v>159</v>
      </c>
      <c r="AU122" s="17" t="s">
        <v>81</v>
      </c>
      <c r="AY122" s="17" t="s">
        <v>156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7" t="s">
        <v>77</v>
      </c>
      <c r="BK122" s="227">
        <f>ROUND(I122*H122,2)</f>
        <v>0</v>
      </c>
      <c r="BL122" s="17" t="s">
        <v>164</v>
      </c>
      <c r="BM122" s="17" t="s">
        <v>517</v>
      </c>
    </row>
    <row r="123" s="1" customFormat="1">
      <c r="B123" s="38"/>
      <c r="C123" s="39"/>
      <c r="D123" s="228" t="s">
        <v>166</v>
      </c>
      <c r="E123" s="39"/>
      <c r="F123" s="229" t="s">
        <v>518</v>
      </c>
      <c r="G123" s="39"/>
      <c r="H123" s="39"/>
      <c r="I123" s="143"/>
      <c r="J123" s="39"/>
      <c r="K123" s="39"/>
      <c r="L123" s="43"/>
      <c r="M123" s="230"/>
      <c r="N123" s="79"/>
      <c r="O123" s="79"/>
      <c r="P123" s="79"/>
      <c r="Q123" s="79"/>
      <c r="R123" s="79"/>
      <c r="S123" s="79"/>
      <c r="T123" s="80"/>
      <c r="AT123" s="17" t="s">
        <v>166</v>
      </c>
      <c r="AU123" s="17" t="s">
        <v>81</v>
      </c>
    </row>
    <row r="124" s="12" customFormat="1">
      <c r="B124" s="231"/>
      <c r="C124" s="232"/>
      <c r="D124" s="228" t="s">
        <v>177</v>
      </c>
      <c r="E124" s="233" t="s">
        <v>19</v>
      </c>
      <c r="F124" s="234" t="s">
        <v>514</v>
      </c>
      <c r="G124" s="232"/>
      <c r="H124" s="235">
        <v>6</v>
      </c>
      <c r="I124" s="236"/>
      <c r="J124" s="232"/>
      <c r="K124" s="232"/>
      <c r="L124" s="237"/>
      <c r="M124" s="238"/>
      <c r="N124" s="239"/>
      <c r="O124" s="239"/>
      <c r="P124" s="239"/>
      <c r="Q124" s="239"/>
      <c r="R124" s="239"/>
      <c r="S124" s="239"/>
      <c r="T124" s="240"/>
      <c r="AT124" s="241" t="s">
        <v>177</v>
      </c>
      <c r="AU124" s="241" t="s">
        <v>81</v>
      </c>
      <c r="AV124" s="12" t="s">
        <v>81</v>
      </c>
      <c r="AW124" s="12" t="s">
        <v>35</v>
      </c>
      <c r="AX124" s="12" t="s">
        <v>77</v>
      </c>
      <c r="AY124" s="241" t="s">
        <v>156</v>
      </c>
    </row>
    <row r="125" s="1" customFormat="1" ht="22.5" customHeight="1">
      <c r="B125" s="38"/>
      <c r="C125" s="216" t="s">
        <v>8</v>
      </c>
      <c r="D125" s="216" t="s">
        <v>159</v>
      </c>
      <c r="E125" s="217" t="s">
        <v>519</v>
      </c>
      <c r="F125" s="218" t="s">
        <v>520</v>
      </c>
      <c r="G125" s="219" t="s">
        <v>209</v>
      </c>
      <c r="H125" s="220">
        <v>2</v>
      </c>
      <c r="I125" s="221"/>
      <c r="J125" s="222">
        <f>ROUND(I125*H125,2)</f>
        <v>0</v>
      </c>
      <c r="K125" s="218" t="s">
        <v>163</v>
      </c>
      <c r="L125" s="43"/>
      <c r="M125" s="223" t="s">
        <v>19</v>
      </c>
      <c r="N125" s="224" t="s">
        <v>44</v>
      </c>
      <c r="O125" s="79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AR125" s="17" t="s">
        <v>164</v>
      </c>
      <c r="AT125" s="17" t="s">
        <v>159</v>
      </c>
      <c r="AU125" s="17" t="s">
        <v>81</v>
      </c>
      <c r="AY125" s="17" t="s">
        <v>156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7" t="s">
        <v>77</v>
      </c>
      <c r="BK125" s="227">
        <f>ROUND(I125*H125,2)</f>
        <v>0</v>
      </c>
      <c r="BL125" s="17" t="s">
        <v>164</v>
      </c>
      <c r="BM125" s="17" t="s">
        <v>521</v>
      </c>
    </row>
    <row r="126" s="1" customFormat="1">
      <c r="B126" s="38"/>
      <c r="C126" s="39"/>
      <c r="D126" s="228" t="s">
        <v>166</v>
      </c>
      <c r="E126" s="39"/>
      <c r="F126" s="229" t="s">
        <v>522</v>
      </c>
      <c r="G126" s="39"/>
      <c r="H126" s="39"/>
      <c r="I126" s="143"/>
      <c r="J126" s="39"/>
      <c r="K126" s="39"/>
      <c r="L126" s="43"/>
      <c r="M126" s="230"/>
      <c r="N126" s="79"/>
      <c r="O126" s="79"/>
      <c r="P126" s="79"/>
      <c r="Q126" s="79"/>
      <c r="R126" s="79"/>
      <c r="S126" s="79"/>
      <c r="T126" s="80"/>
      <c r="AT126" s="17" t="s">
        <v>166</v>
      </c>
      <c r="AU126" s="17" t="s">
        <v>81</v>
      </c>
    </row>
    <row r="127" s="1" customFormat="1" ht="22.5" customHeight="1">
      <c r="B127" s="38"/>
      <c r="C127" s="216" t="s">
        <v>238</v>
      </c>
      <c r="D127" s="216" t="s">
        <v>159</v>
      </c>
      <c r="E127" s="217" t="s">
        <v>523</v>
      </c>
      <c r="F127" s="218" t="s">
        <v>524</v>
      </c>
      <c r="G127" s="219" t="s">
        <v>209</v>
      </c>
      <c r="H127" s="220">
        <v>2</v>
      </c>
      <c r="I127" s="221"/>
      <c r="J127" s="222">
        <f>ROUND(I127*H127,2)</f>
        <v>0</v>
      </c>
      <c r="K127" s="218" t="s">
        <v>163</v>
      </c>
      <c r="L127" s="43"/>
      <c r="M127" s="223" t="s">
        <v>19</v>
      </c>
      <c r="N127" s="224" t="s">
        <v>44</v>
      </c>
      <c r="O127" s="79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AR127" s="17" t="s">
        <v>164</v>
      </c>
      <c r="AT127" s="17" t="s">
        <v>159</v>
      </c>
      <c r="AU127" s="17" t="s">
        <v>81</v>
      </c>
      <c r="AY127" s="17" t="s">
        <v>156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7" t="s">
        <v>77</v>
      </c>
      <c r="BK127" s="227">
        <f>ROUND(I127*H127,2)</f>
        <v>0</v>
      </c>
      <c r="BL127" s="17" t="s">
        <v>164</v>
      </c>
      <c r="BM127" s="17" t="s">
        <v>525</v>
      </c>
    </row>
    <row r="128" s="1" customFormat="1">
      <c r="B128" s="38"/>
      <c r="C128" s="39"/>
      <c r="D128" s="228" t="s">
        <v>166</v>
      </c>
      <c r="E128" s="39"/>
      <c r="F128" s="229" t="s">
        <v>526</v>
      </c>
      <c r="G128" s="39"/>
      <c r="H128" s="39"/>
      <c r="I128" s="143"/>
      <c r="J128" s="39"/>
      <c r="K128" s="39"/>
      <c r="L128" s="43"/>
      <c r="M128" s="230"/>
      <c r="N128" s="79"/>
      <c r="O128" s="79"/>
      <c r="P128" s="79"/>
      <c r="Q128" s="79"/>
      <c r="R128" s="79"/>
      <c r="S128" s="79"/>
      <c r="T128" s="80"/>
      <c r="AT128" s="17" t="s">
        <v>166</v>
      </c>
      <c r="AU128" s="17" t="s">
        <v>81</v>
      </c>
    </row>
    <row r="129" s="1" customFormat="1" ht="22.5" customHeight="1">
      <c r="B129" s="38"/>
      <c r="C129" s="216" t="s">
        <v>242</v>
      </c>
      <c r="D129" s="216" t="s">
        <v>159</v>
      </c>
      <c r="E129" s="217" t="s">
        <v>527</v>
      </c>
      <c r="F129" s="218" t="s">
        <v>528</v>
      </c>
      <c r="G129" s="219" t="s">
        <v>162</v>
      </c>
      <c r="H129" s="220">
        <v>50</v>
      </c>
      <c r="I129" s="221"/>
      <c r="J129" s="222">
        <f>ROUND(I129*H129,2)</f>
        <v>0</v>
      </c>
      <c r="K129" s="218" t="s">
        <v>163</v>
      </c>
      <c r="L129" s="43"/>
      <c r="M129" s="223" t="s">
        <v>19</v>
      </c>
      <c r="N129" s="224" t="s">
        <v>44</v>
      </c>
      <c r="O129" s="79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AR129" s="17" t="s">
        <v>164</v>
      </c>
      <c r="AT129" s="17" t="s">
        <v>159</v>
      </c>
      <c r="AU129" s="17" t="s">
        <v>81</v>
      </c>
      <c r="AY129" s="17" t="s">
        <v>156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7" t="s">
        <v>77</v>
      </c>
      <c r="BK129" s="227">
        <f>ROUND(I129*H129,2)</f>
        <v>0</v>
      </c>
      <c r="BL129" s="17" t="s">
        <v>164</v>
      </c>
      <c r="BM129" s="17" t="s">
        <v>529</v>
      </c>
    </row>
    <row r="130" s="1" customFormat="1" ht="22.5" customHeight="1">
      <c r="B130" s="38"/>
      <c r="C130" s="216" t="s">
        <v>232</v>
      </c>
      <c r="D130" s="216" t="s">
        <v>159</v>
      </c>
      <c r="E130" s="217" t="s">
        <v>530</v>
      </c>
      <c r="F130" s="218" t="s">
        <v>531</v>
      </c>
      <c r="G130" s="219" t="s">
        <v>162</v>
      </c>
      <c r="H130" s="220">
        <v>50</v>
      </c>
      <c r="I130" s="221"/>
      <c r="J130" s="222">
        <f>ROUND(I130*H130,2)</f>
        <v>0</v>
      </c>
      <c r="K130" s="218" t="s">
        <v>163</v>
      </c>
      <c r="L130" s="43"/>
      <c r="M130" s="223" t="s">
        <v>19</v>
      </c>
      <c r="N130" s="224" t="s">
        <v>44</v>
      </c>
      <c r="O130" s="79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AR130" s="17" t="s">
        <v>164</v>
      </c>
      <c r="AT130" s="17" t="s">
        <v>159</v>
      </c>
      <c r="AU130" s="17" t="s">
        <v>81</v>
      </c>
      <c r="AY130" s="17" t="s">
        <v>156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7" t="s">
        <v>77</v>
      </c>
      <c r="BK130" s="227">
        <f>ROUND(I130*H130,2)</f>
        <v>0</v>
      </c>
      <c r="BL130" s="17" t="s">
        <v>164</v>
      </c>
      <c r="BM130" s="17" t="s">
        <v>532</v>
      </c>
    </row>
    <row r="131" s="1" customFormat="1" ht="33.75" customHeight="1">
      <c r="B131" s="38"/>
      <c r="C131" s="216" t="s">
        <v>292</v>
      </c>
      <c r="D131" s="216" t="s">
        <v>159</v>
      </c>
      <c r="E131" s="217" t="s">
        <v>533</v>
      </c>
      <c r="F131" s="218" t="s">
        <v>534</v>
      </c>
      <c r="G131" s="219" t="s">
        <v>162</v>
      </c>
      <c r="H131" s="220">
        <v>6</v>
      </c>
      <c r="I131" s="221"/>
      <c r="J131" s="222">
        <f>ROUND(I131*H131,2)</f>
        <v>0</v>
      </c>
      <c r="K131" s="218" t="s">
        <v>163</v>
      </c>
      <c r="L131" s="43"/>
      <c r="M131" s="223" t="s">
        <v>19</v>
      </c>
      <c r="N131" s="224" t="s">
        <v>44</v>
      </c>
      <c r="O131" s="79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AR131" s="17" t="s">
        <v>164</v>
      </c>
      <c r="AT131" s="17" t="s">
        <v>159</v>
      </c>
      <c r="AU131" s="17" t="s">
        <v>81</v>
      </c>
      <c r="AY131" s="17" t="s">
        <v>156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7" t="s">
        <v>77</v>
      </c>
      <c r="BK131" s="227">
        <f>ROUND(I131*H131,2)</f>
        <v>0</v>
      </c>
      <c r="BL131" s="17" t="s">
        <v>164</v>
      </c>
      <c r="BM131" s="17" t="s">
        <v>535</v>
      </c>
    </row>
    <row r="132" s="1" customFormat="1">
      <c r="B132" s="38"/>
      <c r="C132" s="39"/>
      <c r="D132" s="228" t="s">
        <v>166</v>
      </c>
      <c r="E132" s="39"/>
      <c r="F132" s="229" t="s">
        <v>536</v>
      </c>
      <c r="G132" s="39"/>
      <c r="H132" s="39"/>
      <c r="I132" s="143"/>
      <c r="J132" s="39"/>
      <c r="K132" s="39"/>
      <c r="L132" s="43"/>
      <c r="M132" s="230"/>
      <c r="N132" s="79"/>
      <c r="O132" s="79"/>
      <c r="P132" s="79"/>
      <c r="Q132" s="79"/>
      <c r="R132" s="79"/>
      <c r="S132" s="79"/>
      <c r="T132" s="80"/>
      <c r="AT132" s="17" t="s">
        <v>166</v>
      </c>
      <c r="AU132" s="17" t="s">
        <v>81</v>
      </c>
    </row>
    <row r="133" s="13" customFormat="1">
      <c r="B133" s="252"/>
      <c r="C133" s="253"/>
      <c r="D133" s="228" t="s">
        <v>177</v>
      </c>
      <c r="E133" s="254" t="s">
        <v>19</v>
      </c>
      <c r="F133" s="255" t="s">
        <v>537</v>
      </c>
      <c r="G133" s="253"/>
      <c r="H133" s="254" t="s">
        <v>19</v>
      </c>
      <c r="I133" s="256"/>
      <c r="J133" s="253"/>
      <c r="K133" s="253"/>
      <c r="L133" s="257"/>
      <c r="M133" s="258"/>
      <c r="N133" s="259"/>
      <c r="O133" s="259"/>
      <c r="P133" s="259"/>
      <c r="Q133" s="259"/>
      <c r="R133" s="259"/>
      <c r="S133" s="259"/>
      <c r="T133" s="260"/>
      <c r="AT133" s="261" t="s">
        <v>177</v>
      </c>
      <c r="AU133" s="261" t="s">
        <v>81</v>
      </c>
      <c r="AV133" s="13" t="s">
        <v>77</v>
      </c>
      <c r="AW133" s="13" t="s">
        <v>35</v>
      </c>
      <c r="AX133" s="13" t="s">
        <v>73</v>
      </c>
      <c r="AY133" s="261" t="s">
        <v>156</v>
      </c>
    </row>
    <row r="134" s="12" customFormat="1">
      <c r="B134" s="231"/>
      <c r="C134" s="232"/>
      <c r="D134" s="228" t="s">
        <v>177</v>
      </c>
      <c r="E134" s="233" t="s">
        <v>19</v>
      </c>
      <c r="F134" s="234" t="s">
        <v>538</v>
      </c>
      <c r="G134" s="232"/>
      <c r="H134" s="235">
        <v>6</v>
      </c>
      <c r="I134" s="236"/>
      <c r="J134" s="232"/>
      <c r="K134" s="232"/>
      <c r="L134" s="237"/>
      <c r="M134" s="273"/>
      <c r="N134" s="274"/>
      <c r="O134" s="274"/>
      <c r="P134" s="274"/>
      <c r="Q134" s="274"/>
      <c r="R134" s="274"/>
      <c r="S134" s="274"/>
      <c r="T134" s="275"/>
      <c r="AT134" s="241" t="s">
        <v>177</v>
      </c>
      <c r="AU134" s="241" t="s">
        <v>81</v>
      </c>
      <c r="AV134" s="12" t="s">
        <v>81</v>
      </c>
      <c r="AW134" s="12" t="s">
        <v>35</v>
      </c>
      <c r="AX134" s="12" t="s">
        <v>77</v>
      </c>
      <c r="AY134" s="241" t="s">
        <v>156</v>
      </c>
    </row>
    <row r="135" s="1" customFormat="1" ht="6.96" customHeight="1">
      <c r="B135" s="57"/>
      <c r="C135" s="58"/>
      <c r="D135" s="58"/>
      <c r="E135" s="58"/>
      <c r="F135" s="58"/>
      <c r="G135" s="58"/>
      <c r="H135" s="58"/>
      <c r="I135" s="167"/>
      <c r="J135" s="58"/>
      <c r="K135" s="58"/>
      <c r="L135" s="43"/>
    </row>
  </sheetData>
  <sheetProtection sheet="1" autoFilter="0" formatColumns="0" formatRows="0" objects="1" scenarios="1" spinCount="100000" saltValue="PzCVhUJBCK5hHDzpsLnPWgtRk06aJpekAf9ehwqJPUT5bR1ZPKfvTjQLTTVHNJmfPUH39LfCrg0ZSfa7mIsO8g==" hashValue="+kl+xTDwwhJoE2IrCI1Ot+ng8wM5qf67fRUCHbKQitG1j4wIH8wGlPuPBGod/eQcYNdcW9UUFV1+j8frnyKE2g==" algorithmName="SHA-512" password="CC35"/>
  <autoFilter ref="C86:K13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123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81</v>
      </c>
    </row>
    <row r="4" ht="24.96" customHeight="1">
      <c r="B4" s="20"/>
      <c r="D4" s="140" t="s">
        <v>128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Oprava staničních kolejí č.4, 5, 6, 7 a výhybek č. 12, 13, 14, 16 v ŽST Prostřední Žleb</v>
      </c>
      <c r="F7" s="141"/>
      <c r="G7" s="141"/>
      <c r="H7" s="141"/>
      <c r="L7" s="20"/>
    </row>
    <row r="8" ht="12" customHeight="1">
      <c r="B8" s="20"/>
      <c r="D8" s="141" t="s">
        <v>129</v>
      </c>
      <c r="L8" s="20"/>
    </row>
    <row r="9" s="1" customFormat="1" ht="16.5" customHeight="1">
      <c r="B9" s="43"/>
      <c r="E9" s="142" t="s">
        <v>130</v>
      </c>
      <c r="F9" s="1"/>
      <c r="G9" s="1"/>
      <c r="H9" s="1"/>
      <c r="I9" s="143"/>
      <c r="L9" s="43"/>
    </row>
    <row r="10" s="1" customFormat="1" ht="12" customHeight="1">
      <c r="B10" s="43"/>
      <c r="D10" s="141" t="s">
        <v>131</v>
      </c>
      <c r="I10" s="143"/>
      <c r="L10" s="43"/>
    </row>
    <row r="11" s="1" customFormat="1" ht="36.96" customHeight="1">
      <c r="B11" s="43"/>
      <c r="E11" s="144" t="s">
        <v>539</v>
      </c>
      <c r="F11" s="1"/>
      <c r="G11" s="1"/>
      <c r="H11" s="1"/>
      <c r="I11" s="143"/>
      <c r="L11" s="43"/>
    </row>
    <row r="12" s="1" customFormat="1">
      <c r="B12" s="43"/>
      <c r="I12" s="143"/>
      <c r="L12" s="43"/>
    </row>
    <row r="13" s="1" customFormat="1" ht="12" customHeight="1">
      <c r="B13" s="43"/>
      <c r="D13" s="141" t="s">
        <v>18</v>
      </c>
      <c r="F13" s="17" t="s">
        <v>19</v>
      </c>
      <c r="I13" s="145" t="s">
        <v>20</v>
      </c>
      <c r="J13" s="17" t="s">
        <v>19</v>
      </c>
      <c r="L13" s="43"/>
    </row>
    <row r="14" s="1" customFormat="1" ht="12" customHeight="1">
      <c r="B14" s="43"/>
      <c r="D14" s="141" t="s">
        <v>21</v>
      </c>
      <c r="F14" s="17" t="s">
        <v>22</v>
      </c>
      <c r="I14" s="145" t="s">
        <v>23</v>
      </c>
      <c r="J14" s="146" t="str">
        <f>'Rekapitulace stavby'!AN8</f>
        <v>20. 3. 2019</v>
      </c>
      <c r="L14" s="43"/>
    </row>
    <row r="15" s="1" customFormat="1" ht="10.8" customHeight="1">
      <c r="B15" s="43"/>
      <c r="I15" s="143"/>
      <c r="L15" s="43"/>
    </row>
    <row r="16" s="1" customFormat="1" ht="12" customHeight="1">
      <c r="B16" s="43"/>
      <c r="D16" s="141" t="s">
        <v>25</v>
      </c>
      <c r="I16" s="145" t="s">
        <v>26</v>
      </c>
      <c r="J16" s="17" t="s">
        <v>27</v>
      </c>
      <c r="L16" s="43"/>
    </row>
    <row r="17" s="1" customFormat="1" ht="18" customHeight="1">
      <c r="B17" s="43"/>
      <c r="E17" s="17" t="s">
        <v>28</v>
      </c>
      <c r="I17" s="145" t="s">
        <v>29</v>
      </c>
      <c r="J17" s="17" t="s">
        <v>30</v>
      </c>
      <c r="L17" s="43"/>
    </row>
    <row r="18" s="1" customFormat="1" ht="6.96" customHeight="1">
      <c r="B18" s="43"/>
      <c r="I18" s="143"/>
      <c r="L18" s="43"/>
    </row>
    <row r="19" s="1" customFormat="1" ht="12" customHeight="1">
      <c r="B19" s="43"/>
      <c r="D19" s="141" t="s">
        <v>31</v>
      </c>
      <c r="I19" s="145" t="s">
        <v>26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7"/>
      <c r="G20" s="17"/>
      <c r="H20" s="17"/>
      <c r="I20" s="145" t="s">
        <v>29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3"/>
      <c r="L21" s="43"/>
    </row>
    <row r="22" s="1" customFormat="1" ht="12" customHeight="1">
      <c r="B22" s="43"/>
      <c r="D22" s="141" t="s">
        <v>33</v>
      </c>
      <c r="I22" s="145" t="s">
        <v>26</v>
      </c>
      <c r="J22" s="17" t="str">
        <f>IF('Rekapitulace stavby'!AN16="","",'Rekapitulace stavby'!AN16)</f>
        <v/>
      </c>
      <c r="L22" s="43"/>
    </row>
    <row r="23" s="1" customFormat="1" ht="18" customHeight="1">
      <c r="B23" s="43"/>
      <c r="E23" s="17" t="str">
        <f>IF('Rekapitulace stavby'!E17="","",'Rekapitulace stavby'!E17)</f>
        <v xml:space="preserve"> </v>
      </c>
      <c r="I23" s="145" t="s">
        <v>29</v>
      </c>
      <c r="J23" s="17" t="str">
        <f>IF('Rekapitulace stavby'!AN17="","",'Rekapitulace stavby'!AN17)</f>
        <v/>
      </c>
      <c r="L23" s="43"/>
    </row>
    <row r="24" s="1" customFormat="1" ht="6.96" customHeight="1">
      <c r="B24" s="43"/>
      <c r="I24" s="143"/>
      <c r="L24" s="43"/>
    </row>
    <row r="25" s="1" customFormat="1" ht="12" customHeight="1">
      <c r="B25" s="43"/>
      <c r="D25" s="141" t="s">
        <v>36</v>
      </c>
      <c r="I25" s="145" t="s">
        <v>26</v>
      </c>
      <c r="J25" s="17" t="str">
        <f>IF('Rekapitulace stavby'!AN19="","",'Rekapitulace stavby'!AN19)</f>
        <v/>
      </c>
      <c r="L25" s="43"/>
    </row>
    <row r="26" s="1" customFormat="1" ht="18" customHeight="1">
      <c r="B26" s="43"/>
      <c r="E26" s="17" t="str">
        <f>IF('Rekapitulace stavby'!E20="","",'Rekapitulace stavby'!E20)</f>
        <v xml:space="preserve"> </v>
      </c>
      <c r="I26" s="145" t="s">
        <v>29</v>
      </c>
      <c r="J26" s="17" t="str">
        <f>IF('Rekapitulace stavby'!AN20="","",'Rekapitulace stavby'!AN20)</f>
        <v/>
      </c>
      <c r="L26" s="43"/>
    </row>
    <row r="27" s="1" customFormat="1" ht="6.96" customHeight="1">
      <c r="B27" s="43"/>
      <c r="I27" s="143"/>
      <c r="L27" s="43"/>
    </row>
    <row r="28" s="1" customFormat="1" ht="12" customHeight="1">
      <c r="B28" s="43"/>
      <c r="D28" s="141" t="s">
        <v>37</v>
      </c>
      <c r="I28" s="143"/>
      <c r="L28" s="43"/>
    </row>
    <row r="29" s="7" customFormat="1" ht="45" customHeight="1">
      <c r="B29" s="147"/>
      <c r="E29" s="148" t="s">
        <v>38</v>
      </c>
      <c r="F29" s="148"/>
      <c r="G29" s="148"/>
      <c r="H29" s="148"/>
      <c r="I29" s="149"/>
      <c r="L29" s="147"/>
    </row>
    <row r="30" s="1" customFormat="1" ht="6.96" customHeight="1">
      <c r="B30" s="43"/>
      <c r="I30" s="143"/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50"/>
      <c r="J31" s="71"/>
      <c r="K31" s="71"/>
      <c r="L31" s="43"/>
    </row>
    <row r="32" s="1" customFormat="1" ht="25.44" customHeight="1">
      <c r="B32" s="43"/>
      <c r="D32" s="151" t="s">
        <v>39</v>
      </c>
      <c r="I32" s="143"/>
      <c r="J32" s="152">
        <f>ROUND(J87, 2)</f>
        <v>0</v>
      </c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14.4" customHeight="1">
      <c r="B34" s="43"/>
      <c r="F34" s="153" t="s">
        <v>41</v>
      </c>
      <c r="I34" s="154" t="s">
        <v>40</v>
      </c>
      <c r="J34" s="153" t="s">
        <v>42</v>
      </c>
      <c r="L34" s="43"/>
    </row>
    <row r="35" s="1" customFormat="1" ht="14.4" customHeight="1">
      <c r="B35" s="43"/>
      <c r="D35" s="141" t="s">
        <v>43</v>
      </c>
      <c r="E35" s="141" t="s">
        <v>44</v>
      </c>
      <c r="F35" s="155">
        <f>ROUND((SUM(BE87:BE103)),  2)</f>
        <v>0</v>
      </c>
      <c r="I35" s="156">
        <v>0.20999999999999999</v>
      </c>
      <c r="J35" s="155">
        <f>ROUND(((SUM(BE87:BE103))*I35),  2)</f>
        <v>0</v>
      </c>
      <c r="L35" s="43"/>
    </row>
    <row r="36" s="1" customFormat="1" ht="14.4" customHeight="1">
      <c r="B36" s="43"/>
      <c r="E36" s="141" t="s">
        <v>45</v>
      </c>
      <c r="F36" s="155">
        <f>ROUND((SUM(BF87:BF103)),  2)</f>
        <v>0</v>
      </c>
      <c r="I36" s="156">
        <v>0.14999999999999999</v>
      </c>
      <c r="J36" s="155">
        <f>ROUND(((SUM(BF87:BF103))*I36),  2)</f>
        <v>0</v>
      </c>
      <c r="L36" s="43"/>
    </row>
    <row r="37" hidden="1" s="1" customFormat="1" ht="14.4" customHeight="1">
      <c r="B37" s="43"/>
      <c r="E37" s="141" t="s">
        <v>46</v>
      </c>
      <c r="F37" s="155">
        <f>ROUND((SUM(BG87:BG103)),  2)</f>
        <v>0</v>
      </c>
      <c r="I37" s="156">
        <v>0.20999999999999999</v>
      </c>
      <c r="J37" s="155">
        <f>0</f>
        <v>0</v>
      </c>
      <c r="L37" s="43"/>
    </row>
    <row r="38" hidden="1" s="1" customFormat="1" ht="14.4" customHeight="1">
      <c r="B38" s="43"/>
      <c r="E38" s="141" t="s">
        <v>47</v>
      </c>
      <c r="F38" s="155">
        <f>ROUND((SUM(BH87:BH103)),  2)</f>
        <v>0</v>
      </c>
      <c r="I38" s="156">
        <v>0.14999999999999999</v>
      </c>
      <c r="J38" s="155">
        <f>0</f>
        <v>0</v>
      </c>
      <c r="L38" s="43"/>
    </row>
    <row r="39" hidden="1" s="1" customFormat="1" ht="14.4" customHeight="1">
      <c r="B39" s="43"/>
      <c r="E39" s="141" t="s">
        <v>48</v>
      </c>
      <c r="F39" s="155">
        <f>ROUND((SUM(BI87:BI103)),  2)</f>
        <v>0</v>
      </c>
      <c r="I39" s="156">
        <v>0</v>
      </c>
      <c r="J39" s="155">
        <f>0</f>
        <v>0</v>
      </c>
      <c r="L39" s="43"/>
    </row>
    <row r="40" s="1" customFormat="1" ht="6.96" customHeight="1">
      <c r="B40" s="43"/>
      <c r="I40" s="143"/>
      <c r="L40" s="43"/>
    </row>
    <row r="41" s="1" customFormat="1" ht="25.44" customHeight="1">
      <c r="B41" s="43"/>
      <c r="C41" s="157"/>
      <c r="D41" s="158" t="s">
        <v>49</v>
      </c>
      <c r="E41" s="159"/>
      <c r="F41" s="159"/>
      <c r="G41" s="160" t="s">
        <v>50</v>
      </c>
      <c r="H41" s="161" t="s">
        <v>51</v>
      </c>
      <c r="I41" s="162"/>
      <c r="J41" s="163">
        <f>SUM(J32:J39)</f>
        <v>0</v>
      </c>
      <c r="K41" s="164"/>
      <c r="L41" s="43"/>
    </row>
    <row r="42" s="1" customFormat="1" ht="14.4" customHeight="1">
      <c r="B42" s="165"/>
      <c r="C42" s="166"/>
      <c r="D42" s="166"/>
      <c r="E42" s="166"/>
      <c r="F42" s="166"/>
      <c r="G42" s="166"/>
      <c r="H42" s="166"/>
      <c r="I42" s="167"/>
      <c r="J42" s="166"/>
      <c r="K42" s="166"/>
      <c r="L42" s="43"/>
    </row>
    <row r="46" s="1" customFormat="1" ht="6.96" customHeight="1">
      <c r="B46" s="168"/>
      <c r="C46" s="169"/>
      <c r="D46" s="169"/>
      <c r="E46" s="169"/>
      <c r="F46" s="169"/>
      <c r="G46" s="169"/>
      <c r="H46" s="169"/>
      <c r="I46" s="170"/>
      <c r="J46" s="169"/>
      <c r="K46" s="169"/>
      <c r="L46" s="43"/>
    </row>
    <row r="47" s="1" customFormat="1" ht="24.96" customHeight="1">
      <c r="B47" s="38"/>
      <c r="C47" s="23" t="s">
        <v>135</v>
      </c>
      <c r="D47" s="39"/>
      <c r="E47" s="39"/>
      <c r="F47" s="39"/>
      <c r="G47" s="39"/>
      <c r="H47" s="39"/>
      <c r="I47" s="143"/>
      <c r="J47" s="39"/>
      <c r="K47" s="39"/>
      <c r="L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143"/>
      <c r="J48" s="39"/>
      <c r="K48" s="39"/>
      <c r="L48" s="43"/>
    </row>
    <row r="49" s="1" customFormat="1" ht="12" customHeight="1">
      <c r="B49" s="38"/>
      <c r="C49" s="32" t="s">
        <v>16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16.5" customHeight="1">
      <c r="B50" s="38"/>
      <c r="C50" s="39"/>
      <c r="D50" s="39"/>
      <c r="E50" s="171" t="str">
        <f>E7</f>
        <v>Oprava staničních kolejí č.4, 5, 6, 7 a výhybek č. 12, 13, 14, 16 v ŽST Prostřední Žleb</v>
      </c>
      <c r="F50" s="32"/>
      <c r="G50" s="32"/>
      <c r="H50" s="32"/>
      <c r="I50" s="143"/>
      <c r="J50" s="39"/>
      <c r="K50" s="39"/>
      <c r="L50" s="43"/>
    </row>
    <row r="51" ht="12" customHeight="1">
      <c r="B51" s="21"/>
      <c r="C51" s="32" t="s">
        <v>129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8"/>
      <c r="C52" s="39"/>
      <c r="D52" s="39"/>
      <c r="E52" s="171" t="s">
        <v>130</v>
      </c>
      <c r="F52" s="39"/>
      <c r="G52" s="39"/>
      <c r="H52" s="39"/>
      <c r="I52" s="143"/>
      <c r="J52" s="39"/>
      <c r="K52" s="39"/>
      <c r="L52" s="43"/>
    </row>
    <row r="53" s="1" customFormat="1" ht="12" customHeight="1">
      <c r="B53" s="38"/>
      <c r="C53" s="32" t="s">
        <v>131</v>
      </c>
      <c r="D53" s="39"/>
      <c r="E53" s="39"/>
      <c r="F53" s="39"/>
      <c r="G53" s="39"/>
      <c r="H53" s="39"/>
      <c r="I53" s="143"/>
      <c r="J53" s="39"/>
      <c r="K53" s="39"/>
      <c r="L53" s="43"/>
    </row>
    <row r="54" s="1" customFormat="1" ht="16.5" customHeight="1">
      <c r="B54" s="38"/>
      <c r="C54" s="39"/>
      <c r="D54" s="39"/>
      <c r="E54" s="64" t="str">
        <f>E11</f>
        <v>SO 05 - Kácení a výřez křovin</v>
      </c>
      <c r="F54" s="39"/>
      <c r="G54" s="39"/>
      <c r="H54" s="39"/>
      <c r="I54" s="143"/>
      <c r="J54" s="39"/>
      <c r="K54" s="39"/>
      <c r="L54" s="43"/>
    </row>
    <row r="55" s="1" customFormat="1" ht="6.96" customHeight="1">
      <c r="B55" s="38"/>
      <c r="C55" s="39"/>
      <c r="D55" s="39"/>
      <c r="E55" s="39"/>
      <c r="F55" s="39"/>
      <c r="G55" s="39"/>
      <c r="H55" s="39"/>
      <c r="I55" s="143"/>
      <c r="J55" s="39"/>
      <c r="K55" s="39"/>
      <c r="L55" s="43"/>
    </row>
    <row r="56" s="1" customFormat="1" ht="12" customHeight="1">
      <c r="B56" s="38"/>
      <c r="C56" s="32" t="s">
        <v>21</v>
      </c>
      <c r="D56" s="39"/>
      <c r="E56" s="39"/>
      <c r="F56" s="27" t="str">
        <f>F14</f>
        <v>trať 083</v>
      </c>
      <c r="G56" s="39"/>
      <c r="H56" s="39"/>
      <c r="I56" s="145" t="s">
        <v>23</v>
      </c>
      <c r="J56" s="67" t="str">
        <f>IF(J14="","",J14)</f>
        <v>20. 3. 2019</v>
      </c>
      <c r="K56" s="39"/>
      <c r="L56" s="43"/>
    </row>
    <row r="57" s="1" customFormat="1" ht="6.96" customHeight="1">
      <c r="B57" s="38"/>
      <c r="C57" s="39"/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13.65" customHeight="1">
      <c r="B58" s="38"/>
      <c r="C58" s="32" t="s">
        <v>25</v>
      </c>
      <c r="D58" s="39"/>
      <c r="E58" s="39"/>
      <c r="F58" s="27" t="str">
        <f>E17</f>
        <v>SŽDC s.o., OŘ Ústí n.L., ST Ústí n.L.</v>
      </c>
      <c r="G58" s="39"/>
      <c r="H58" s="39"/>
      <c r="I58" s="145" t="s">
        <v>33</v>
      </c>
      <c r="J58" s="36" t="str">
        <f>E23</f>
        <v xml:space="preserve"> </v>
      </c>
      <c r="K58" s="39"/>
      <c r="L58" s="43"/>
    </row>
    <row r="59" s="1" customFormat="1" ht="13.65" customHeight="1">
      <c r="B59" s="38"/>
      <c r="C59" s="32" t="s">
        <v>31</v>
      </c>
      <c r="D59" s="39"/>
      <c r="E59" s="39"/>
      <c r="F59" s="27" t="str">
        <f>IF(E20="","",E20)</f>
        <v>Vyplň údaj</v>
      </c>
      <c r="G59" s="39"/>
      <c r="H59" s="39"/>
      <c r="I59" s="145" t="s">
        <v>36</v>
      </c>
      <c r="J59" s="36" t="str">
        <f>E26</f>
        <v xml:space="preserve"> </v>
      </c>
      <c r="K59" s="39"/>
      <c r="L59" s="43"/>
    </row>
    <row r="60" s="1" customFormat="1" ht="10.32" customHeight="1">
      <c r="B60" s="38"/>
      <c r="C60" s="39"/>
      <c r="D60" s="39"/>
      <c r="E60" s="39"/>
      <c r="F60" s="39"/>
      <c r="G60" s="39"/>
      <c r="H60" s="39"/>
      <c r="I60" s="143"/>
      <c r="J60" s="39"/>
      <c r="K60" s="39"/>
      <c r="L60" s="43"/>
    </row>
    <row r="61" s="1" customFormat="1" ht="29.28" customHeight="1">
      <c r="B61" s="38"/>
      <c r="C61" s="172" t="s">
        <v>136</v>
      </c>
      <c r="D61" s="173"/>
      <c r="E61" s="173"/>
      <c r="F61" s="173"/>
      <c r="G61" s="173"/>
      <c r="H61" s="173"/>
      <c r="I61" s="174"/>
      <c r="J61" s="175" t="s">
        <v>137</v>
      </c>
      <c r="K61" s="173"/>
      <c r="L61" s="43"/>
    </row>
    <row r="62" s="1" customFormat="1" ht="10.32" customHeight="1">
      <c r="B62" s="38"/>
      <c r="C62" s="39"/>
      <c r="D62" s="39"/>
      <c r="E62" s="39"/>
      <c r="F62" s="39"/>
      <c r="G62" s="39"/>
      <c r="H62" s="39"/>
      <c r="I62" s="143"/>
      <c r="J62" s="39"/>
      <c r="K62" s="39"/>
      <c r="L62" s="43"/>
    </row>
    <row r="63" s="1" customFormat="1" ht="22.8" customHeight="1">
      <c r="B63" s="38"/>
      <c r="C63" s="176" t="s">
        <v>71</v>
      </c>
      <c r="D63" s="39"/>
      <c r="E63" s="39"/>
      <c r="F63" s="39"/>
      <c r="G63" s="39"/>
      <c r="H63" s="39"/>
      <c r="I63" s="143"/>
      <c r="J63" s="97">
        <f>J87</f>
        <v>0</v>
      </c>
      <c r="K63" s="39"/>
      <c r="L63" s="43"/>
      <c r="AU63" s="17" t="s">
        <v>138</v>
      </c>
    </row>
    <row r="64" s="8" customFormat="1" ht="24.96" customHeight="1">
      <c r="B64" s="177"/>
      <c r="C64" s="178"/>
      <c r="D64" s="179" t="s">
        <v>139</v>
      </c>
      <c r="E64" s="180"/>
      <c r="F64" s="180"/>
      <c r="G64" s="180"/>
      <c r="H64" s="180"/>
      <c r="I64" s="181"/>
      <c r="J64" s="182">
        <f>J88</f>
        <v>0</v>
      </c>
      <c r="K64" s="178"/>
      <c r="L64" s="183"/>
    </row>
    <row r="65" s="9" customFormat="1" ht="19.92" customHeight="1">
      <c r="B65" s="184"/>
      <c r="C65" s="120"/>
      <c r="D65" s="185" t="s">
        <v>140</v>
      </c>
      <c r="E65" s="186"/>
      <c r="F65" s="186"/>
      <c r="G65" s="186"/>
      <c r="H65" s="186"/>
      <c r="I65" s="187"/>
      <c r="J65" s="188">
        <f>J89</f>
        <v>0</v>
      </c>
      <c r="K65" s="120"/>
      <c r="L65" s="189"/>
    </row>
    <row r="66" s="1" customFormat="1" ht="21.84" customHeight="1">
      <c r="B66" s="38"/>
      <c r="C66" s="39"/>
      <c r="D66" s="39"/>
      <c r="E66" s="39"/>
      <c r="F66" s="39"/>
      <c r="G66" s="39"/>
      <c r="H66" s="39"/>
      <c r="I66" s="143"/>
      <c r="J66" s="39"/>
      <c r="K66" s="39"/>
      <c r="L66" s="43"/>
    </row>
    <row r="67" s="1" customFormat="1" ht="6.96" customHeight="1">
      <c r="B67" s="57"/>
      <c r="C67" s="58"/>
      <c r="D67" s="58"/>
      <c r="E67" s="58"/>
      <c r="F67" s="58"/>
      <c r="G67" s="58"/>
      <c r="H67" s="58"/>
      <c r="I67" s="167"/>
      <c r="J67" s="58"/>
      <c r="K67" s="58"/>
      <c r="L67" s="43"/>
    </row>
    <row r="71" s="1" customFormat="1" ht="6.96" customHeight="1">
      <c r="B71" s="59"/>
      <c r="C71" s="60"/>
      <c r="D71" s="60"/>
      <c r="E71" s="60"/>
      <c r="F71" s="60"/>
      <c r="G71" s="60"/>
      <c r="H71" s="60"/>
      <c r="I71" s="170"/>
      <c r="J71" s="60"/>
      <c r="K71" s="60"/>
      <c r="L71" s="43"/>
    </row>
    <row r="72" s="1" customFormat="1" ht="24.96" customHeight="1">
      <c r="B72" s="38"/>
      <c r="C72" s="23" t="s">
        <v>141</v>
      </c>
      <c r="D72" s="39"/>
      <c r="E72" s="39"/>
      <c r="F72" s="39"/>
      <c r="G72" s="39"/>
      <c r="H72" s="39"/>
      <c r="I72" s="143"/>
      <c r="J72" s="39"/>
      <c r="K72" s="39"/>
      <c r="L72" s="43"/>
    </row>
    <row r="73" s="1" customFormat="1" ht="6.96" customHeight="1">
      <c r="B73" s="38"/>
      <c r="C73" s="39"/>
      <c r="D73" s="39"/>
      <c r="E73" s="39"/>
      <c r="F73" s="39"/>
      <c r="G73" s="39"/>
      <c r="H73" s="39"/>
      <c r="I73" s="143"/>
      <c r="J73" s="39"/>
      <c r="K73" s="39"/>
      <c r="L73" s="43"/>
    </row>
    <row r="74" s="1" customFormat="1" ht="12" customHeight="1">
      <c r="B74" s="38"/>
      <c r="C74" s="32" t="s">
        <v>16</v>
      </c>
      <c r="D74" s="39"/>
      <c r="E74" s="39"/>
      <c r="F74" s="39"/>
      <c r="G74" s="39"/>
      <c r="H74" s="39"/>
      <c r="I74" s="143"/>
      <c r="J74" s="39"/>
      <c r="K74" s="39"/>
      <c r="L74" s="43"/>
    </row>
    <row r="75" s="1" customFormat="1" ht="16.5" customHeight="1">
      <c r="B75" s="38"/>
      <c r="C75" s="39"/>
      <c r="D75" s="39"/>
      <c r="E75" s="171" t="str">
        <f>E7</f>
        <v>Oprava staničních kolejí č.4, 5, 6, 7 a výhybek č. 12, 13, 14, 16 v ŽST Prostřední Žleb</v>
      </c>
      <c r="F75" s="32"/>
      <c r="G75" s="32"/>
      <c r="H75" s="32"/>
      <c r="I75" s="143"/>
      <c r="J75" s="39"/>
      <c r="K75" s="39"/>
      <c r="L75" s="43"/>
    </row>
    <row r="76" ht="12" customHeight="1">
      <c r="B76" s="21"/>
      <c r="C76" s="32" t="s">
        <v>129</v>
      </c>
      <c r="D76" s="22"/>
      <c r="E76" s="22"/>
      <c r="F76" s="22"/>
      <c r="G76" s="22"/>
      <c r="H76" s="22"/>
      <c r="I76" s="136"/>
      <c r="J76" s="22"/>
      <c r="K76" s="22"/>
      <c r="L76" s="20"/>
    </row>
    <row r="77" s="1" customFormat="1" ht="16.5" customHeight="1">
      <c r="B77" s="38"/>
      <c r="C77" s="39"/>
      <c r="D77" s="39"/>
      <c r="E77" s="171" t="s">
        <v>130</v>
      </c>
      <c r="F77" s="39"/>
      <c r="G77" s="39"/>
      <c r="H77" s="39"/>
      <c r="I77" s="143"/>
      <c r="J77" s="39"/>
      <c r="K77" s="39"/>
      <c r="L77" s="43"/>
    </row>
    <row r="78" s="1" customFormat="1" ht="12" customHeight="1">
      <c r="B78" s="38"/>
      <c r="C78" s="32" t="s">
        <v>131</v>
      </c>
      <c r="D78" s="39"/>
      <c r="E78" s="39"/>
      <c r="F78" s="39"/>
      <c r="G78" s="39"/>
      <c r="H78" s="39"/>
      <c r="I78" s="143"/>
      <c r="J78" s="39"/>
      <c r="K78" s="39"/>
      <c r="L78" s="43"/>
    </row>
    <row r="79" s="1" customFormat="1" ht="16.5" customHeight="1">
      <c r="B79" s="38"/>
      <c r="C79" s="39"/>
      <c r="D79" s="39"/>
      <c r="E79" s="64" t="str">
        <f>E11</f>
        <v>SO 05 - Kácení a výřez křovin</v>
      </c>
      <c r="F79" s="39"/>
      <c r="G79" s="39"/>
      <c r="H79" s="39"/>
      <c r="I79" s="143"/>
      <c r="J79" s="39"/>
      <c r="K79" s="39"/>
      <c r="L79" s="43"/>
    </row>
    <row r="80" s="1" customFormat="1" ht="6.96" customHeight="1">
      <c r="B80" s="38"/>
      <c r="C80" s="39"/>
      <c r="D80" s="39"/>
      <c r="E80" s="39"/>
      <c r="F80" s="39"/>
      <c r="G80" s="39"/>
      <c r="H80" s="39"/>
      <c r="I80" s="143"/>
      <c r="J80" s="39"/>
      <c r="K80" s="39"/>
      <c r="L80" s="43"/>
    </row>
    <row r="81" s="1" customFormat="1" ht="12" customHeight="1">
      <c r="B81" s="38"/>
      <c r="C81" s="32" t="s">
        <v>21</v>
      </c>
      <c r="D81" s="39"/>
      <c r="E81" s="39"/>
      <c r="F81" s="27" t="str">
        <f>F14</f>
        <v>trať 083</v>
      </c>
      <c r="G81" s="39"/>
      <c r="H81" s="39"/>
      <c r="I81" s="145" t="s">
        <v>23</v>
      </c>
      <c r="J81" s="67" t="str">
        <f>IF(J14="","",J14)</f>
        <v>20. 3. 2019</v>
      </c>
      <c r="K81" s="39"/>
      <c r="L81" s="43"/>
    </row>
    <row r="82" s="1" customFormat="1" ht="6.96" customHeight="1">
      <c r="B82" s="38"/>
      <c r="C82" s="39"/>
      <c r="D82" s="39"/>
      <c r="E82" s="39"/>
      <c r="F82" s="39"/>
      <c r="G82" s="39"/>
      <c r="H82" s="39"/>
      <c r="I82" s="143"/>
      <c r="J82" s="39"/>
      <c r="K82" s="39"/>
      <c r="L82" s="43"/>
    </row>
    <row r="83" s="1" customFormat="1" ht="13.65" customHeight="1">
      <c r="B83" s="38"/>
      <c r="C83" s="32" t="s">
        <v>25</v>
      </c>
      <c r="D83" s="39"/>
      <c r="E83" s="39"/>
      <c r="F83" s="27" t="str">
        <f>E17</f>
        <v>SŽDC s.o., OŘ Ústí n.L., ST Ústí n.L.</v>
      </c>
      <c r="G83" s="39"/>
      <c r="H83" s="39"/>
      <c r="I83" s="145" t="s">
        <v>33</v>
      </c>
      <c r="J83" s="36" t="str">
        <f>E23</f>
        <v xml:space="preserve"> </v>
      </c>
      <c r="K83" s="39"/>
      <c r="L83" s="43"/>
    </row>
    <row r="84" s="1" customFormat="1" ht="13.65" customHeight="1">
      <c r="B84" s="38"/>
      <c r="C84" s="32" t="s">
        <v>31</v>
      </c>
      <c r="D84" s="39"/>
      <c r="E84" s="39"/>
      <c r="F84" s="27" t="str">
        <f>IF(E20="","",E20)</f>
        <v>Vyplň údaj</v>
      </c>
      <c r="G84" s="39"/>
      <c r="H84" s="39"/>
      <c r="I84" s="145" t="s">
        <v>36</v>
      </c>
      <c r="J84" s="36" t="str">
        <f>E26</f>
        <v xml:space="preserve"> </v>
      </c>
      <c r="K84" s="39"/>
      <c r="L84" s="43"/>
    </row>
    <row r="85" s="1" customFormat="1" ht="10.32" customHeight="1">
      <c r="B85" s="38"/>
      <c r="C85" s="39"/>
      <c r="D85" s="39"/>
      <c r="E85" s="39"/>
      <c r="F85" s="39"/>
      <c r="G85" s="39"/>
      <c r="H85" s="39"/>
      <c r="I85" s="143"/>
      <c r="J85" s="39"/>
      <c r="K85" s="39"/>
      <c r="L85" s="43"/>
    </row>
    <row r="86" s="10" customFormat="1" ht="29.28" customHeight="1">
      <c r="B86" s="190"/>
      <c r="C86" s="191" t="s">
        <v>142</v>
      </c>
      <c r="D86" s="192" t="s">
        <v>58</v>
      </c>
      <c r="E86" s="192" t="s">
        <v>54</v>
      </c>
      <c r="F86" s="192" t="s">
        <v>55</v>
      </c>
      <c r="G86" s="192" t="s">
        <v>143</v>
      </c>
      <c r="H86" s="192" t="s">
        <v>144</v>
      </c>
      <c r="I86" s="193" t="s">
        <v>145</v>
      </c>
      <c r="J86" s="192" t="s">
        <v>137</v>
      </c>
      <c r="K86" s="194" t="s">
        <v>146</v>
      </c>
      <c r="L86" s="195"/>
      <c r="M86" s="87" t="s">
        <v>19</v>
      </c>
      <c r="N86" s="88" t="s">
        <v>43</v>
      </c>
      <c r="O86" s="88" t="s">
        <v>147</v>
      </c>
      <c r="P86" s="88" t="s">
        <v>148</v>
      </c>
      <c r="Q86" s="88" t="s">
        <v>149</v>
      </c>
      <c r="R86" s="88" t="s">
        <v>150</v>
      </c>
      <c r="S86" s="88" t="s">
        <v>151</v>
      </c>
      <c r="T86" s="89" t="s">
        <v>152</v>
      </c>
    </row>
    <row r="87" s="1" customFormat="1" ht="22.8" customHeight="1">
      <c r="B87" s="38"/>
      <c r="C87" s="94" t="s">
        <v>153</v>
      </c>
      <c r="D87" s="39"/>
      <c r="E87" s="39"/>
      <c r="F87" s="39"/>
      <c r="G87" s="39"/>
      <c r="H87" s="39"/>
      <c r="I87" s="143"/>
      <c r="J87" s="196">
        <f>BK87</f>
        <v>0</v>
      </c>
      <c r="K87" s="39"/>
      <c r="L87" s="43"/>
      <c r="M87" s="90"/>
      <c r="N87" s="91"/>
      <c r="O87" s="91"/>
      <c r="P87" s="197">
        <f>P88</f>
        <v>0</v>
      </c>
      <c r="Q87" s="91"/>
      <c r="R87" s="197">
        <f>R88</f>
        <v>0</v>
      </c>
      <c r="S87" s="91"/>
      <c r="T87" s="198">
        <f>T88</f>
        <v>0</v>
      </c>
      <c r="AT87" s="17" t="s">
        <v>72</v>
      </c>
      <c r="AU87" s="17" t="s">
        <v>138</v>
      </c>
      <c r="BK87" s="199">
        <f>BK88</f>
        <v>0</v>
      </c>
    </row>
    <row r="88" s="11" customFormat="1" ht="25.92" customHeight="1">
      <c r="B88" s="200"/>
      <c r="C88" s="201"/>
      <c r="D88" s="202" t="s">
        <v>72</v>
      </c>
      <c r="E88" s="203" t="s">
        <v>154</v>
      </c>
      <c r="F88" s="203" t="s">
        <v>155</v>
      </c>
      <c r="G88" s="201"/>
      <c r="H88" s="201"/>
      <c r="I88" s="204"/>
      <c r="J88" s="205">
        <f>BK88</f>
        <v>0</v>
      </c>
      <c r="K88" s="201"/>
      <c r="L88" s="206"/>
      <c r="M88" s="207"/>
      <c r="N88" s="208"/>
      <c r="O88" s="208"/>
      <c r="P88" s="209">
        <f>P89</f>
        <v>0</v>
      </c>
      <c r="Q88" s="208"/>
      <c r="R88" s="209">
        <f>R89</f>
        <v>0</v>
      </c>
      <c r="S88" s="208"/>
      <c r="T88" s="210">
        <f>T89</f>
        <v>0</v>
      </c>
      <c r="AR88" s="211" t="s">
        <v>77</v>
      </c>
      <c r="AT88" s="212" t="s">
        <v>72</v>
      </c>
      <c r="AU88" s="212" t="s">
        <v>73</v>
      </c>
      <c r="AY88" s="211" t="s">
        <v>156</v>
      </c>
      <c r="BK88" s="213">
        <f>BK89</f>
        <v>0</v>
      </c>
    </row>
    <row r="89" s="11" customFormat="1" ht="22.8" customHeight="1">
      <c r="B89" s="200"/>
      <c r="C89" s="201"/>
      <c r="D89" s="202" t="s">
        <v>72</v>
      </c>
      <c r="E89" s="214" t="s">
        <v>157</v>
      </c>
      <c r="F89" s="214" t="s">
        <v>158</v>
      </c>
      <c r="G89" s="201"/>
      <c r="H89" s="201"/>
      <c r="I89" s="204"/>
      <c r="J89" s="215">
        <f>BK89</f>
        <v>0</v>
      </c>
      <c r="K89" s="201"/>
      <c r="L89" s="206"/>
      <c r="M89" s="207"/>
      <c r="N89" s="208"/>
      <c r="O89" s="208"/>
      <c r="P89" s="209">
        <f>SUM(P90:P103)</f>
        <v>0</v>
      </c>
      <c r="Q89" s="208"/>
      <c r="R89" s="209">
        <f>SUM(R90:R103)</f>
        <v>0</v>
      </c>
      <c r="S89" s="208"/>
      <c r="T89" s="210">
        <f>SUM(T90:T103)</f>
        <v>0</v>
      </c>
      <c r="AR89" s="211" t="s">
        <v>77</v>
      </c>
      <c r="AT89" s="212" t="s">
        <v>72</v>
      </c>
      <c r="AU89" s="212" t="s">
        <v>77</v>
      </c>
      <c r="AY89" s="211" t="s">
        <v>156</v>
      </c>
      <c r="BK89" s="213">
        <f>SUM(BK90:BK103)</f>
        <v>0</v>
      </c>
    </row>
    <row r="90" s="1" customFormat="1" ht="45" customHeight="1">
      <c r="B90" s="38"/>
      <c r="C90" s="216" t="s">
        <v>77</v>
      </c>
      <c r="D90" s="216" t="s">
        <v>159</v>
      </c>
      <c r="E90" s="217" t="s">
        <v>540</v>
      </c>
      <c r="F90" s="218" t="s">
        <v>541</v>
      </c>
      <c r="G90" s="219" t="s">
        <v>162</v>
      </c>
      <c r="H90" s="220">
        <v>5500</v>
      </c>
      <c r="I90" s="221"/>
      <c r="J90" s="222">
        <f>ROUND(I90*H90,2)</f>
        <v>0</v>
      </c>
      <c r="K90" s="218" t="s">
        <v>163</v>
      </c>
      <c r="L90" s="43"/>
      <c r="M90" s="223" t="s">
        <v>19</v>
      </c>
      <c r="N90" s="224" t="s">
        <v>44</v>
      </c>
      <c r="O90" s="79"/>
      <c r="P90" s="225">
        <f>O90*H90</f>
        <v>0</v>
      </c>
      <c r="Q90" s="225">
        <v>0</v>
      </c>
      <c r="R90" s="225">
        <f>Q90*H90</f>
        <v>0</v>
      </c>
      <c r="S90" s="225">
        <v>0</v>
      </c>
      <c r="T90" s="226">
        <f>S90*H90</f>
        <v>0</v>
      </c>
      <c r="AR90" s="17" t="s">
        <v>164</v>
      </c>
      <c r="AT90" s="17" t="s">
        <v>159</v>
      </c>
      <c r="AU90" s="17" t="s">
        <v>81</v>
      </c>
      <c r="AY90" s="17" t="s">
        <v>156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17" t="s">
        <v>77</v>
      </c>
      <c r="BK90" s="227">
        <f>ROUND(I90*H90,2)</f>
        <v>0</v>
      </c>
      <c r="BL90" s="17" t="s">
        <v>164</v>
      </c>
      <c r="BM90" s="17" t="s">
        <v>542</v>
      </c>
    </row>
    <row r="91" s="1" customFormat="1">
      <c r="B91" s="38"/>
      <c r="C91" s="39"/>
      <c r="D91" s="228" t="s">
        <v>166</v>
      </c>
      <c r="E91" s="39"/>
      <c r="F91" s="229" t="s">
        <v>543</v>
      </c>
      <c r="G91" s="39"/>
      <c r="H91" s="39"/>
      <c r="I91" s="143"/>
      <c r="J91" s="39"/>
      <c r="K91" s="39"/>
      <c r="L91" s="43"/>
      <c r="M91" s="230"/>
      <c r="N91" s="79"/>
      <c r="O91" s="79"/>
      <c r="P91" s="79"/>
      <c r="Q91" s="79"/>
      <c r="R91" s="79"/>
      <c r="S91" s="79"/>
      <c r="T91" s="80"/>
      <c r="AT91" s="17" t="s">
        <v>166</v>
      </c>
      <c r="AU91" s="17" t="s">
        <v>81</v>
      </c>
    </row>
    <row r="92" s="12" customFormat="1">
      <c r="B92" s="231"/>
      <c r="C92" s="232"/>
      <c r="D92" s="228" t="s">
        <v>177</v>
      </c>
      <c r="E92" s="233" t="s">
        <v>19</v>
      </c>
      <c r="F92" s="234" t="s">
        <v>544</v>
      </c>
      <c r="G92" s="232"/>
      <c r="H92" s="235">
        <v>5500</v>
      </c>
      <c r="I92" s="236"/>
      <c r="J92" s="232"/>
      <c r="K92" s="232"/>
      <c r="L92" s="237"/>
      <c r="M92" s="238"/>
      <c r="N92" s="239"/>
      <c r="O92" s="239"/>
      <c r="P92" s="239"/>
      <c r="Q92" s="239"/>
      <c r="R92" s="239"/>
      <c r="S92" s="239"/>
      <c r="T92" s="240"/>
      <c r="AT92" s="241" t="s">
        <v>177</v>
      </c>
      <c r="AU92" s="241" t="s">
        <v>81</v>
      </c>
      <c r="AV92" s="12" t="s">
        <v>81</v>
      </c>
      <c r="AW92" s="12" t="s">
        <v>35</v>
      </c>
      <c r="AX92" s="12" t="s">
        <v>77</v>
      </c>
      <c r="AY92" s="241" t="s">
        <v>156</v>
      </c>
    </row>
    <row r="93" s="1" customFormat="1" ht="45" customHeight="1">
      <c r="B93" s="38"/>
      <c r="C93" s="216" t="s">
        <v>81</v>
      </c>
      <c r="D93" s="216" t="s">
        <v>159</v>
      </c>
      <c r="E93" s="217" t="s">
        <v>545</v>
      </c>
      <c r="F93" s="218" t="s">
        <v>546</v>
      </c>
      <c r="G93" s="219" t="s">
        <v>162</v>
      </c>
      <c r="H93" s="220">
        <v>100</v>
      </c>
      <c r="I93" s="221"/>
      <c r="J93" s="222">
        <f>ROUND(I93*H93,2)</f>
        <v>0</v>
      </c>
      <c r="K93" s="218" t="s">
        <v>163</v>
      </c>
      <c r="L93" s="43"/>
      <c r="M93" s="223" t="s">
        <v>19</v>
      </c>
      <c r="N93" s="224" t="s">
        <v>44</v>
      </c>
      <c r="O93" s="79"/>
      <c r="P93" s="225">
        <f>O93*H93</f>
        <v>0</v>
      </c>
      <c r="Q93" s="225">
        <v>0</v>
      </c>
      <c r="R93" s="225">
        <f>Q93*H93</f>
        <v>0</v>
      </c>
      <c r="S93" s="225">
        <v>0</v>
      </c>
      <c r="T93" s="226">
        <f>S93*H93</f>
        <v>0</v>
      </c>
      <c r="AR93" s="17" t="s">
        <v>164</v>
      </c>
      <c r="AT93" s="17" t="s">
        <v>159</v>
      </c>
      <c r="AU93" s="17" t="s">
        <v>81</v>
      </c>
      <c r="AY93" s="17" t="s">
        <v>156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17" t="s">
        <v>77</v>
      </c>
      <c r="BK93" s="227">
        <f>ROUND(I93*H93,2)</f>
        <v>0</v>
      </c>
      <c r="BL93" s="17" t="s">
        <v>164</v>
      </c>
      <c r="BM93" s="17" t="s">
        <v>547</v>
      </c>
    </row>
    <row r="94" s="1" customFormat="1">
      <c r="B94" s="38"/>
      <c r="C94" s="39"/>
      <c r="D94" s="228" t="s">
        <v>166</v>
      </c>
      <c r="E94" s="39"/>
      <c r="F94" s="229" t="s">
        <v>543</v>
      </c>
      <c r="G94" s="39"/>
      <c r="H94" s="39"/>
      <c r="I94" s="143"/>
      <c r="J94" s="39"/>
      <c r="K94" s="39"/>
      <c r="L94" s="43"/>
      <c r="M94" s="230"/>
      <c r="N94" s="79"/>
      <c r="O94" s="79"/>
      <c r="P94" s="79"/>
      <c r="Q94" s="79"/>
      <c r="R94" s="79"/>
      <c r="S94" s="79"/>
      <c r="T94" s="80"/>
      <c r="AT94" s="17" t="s">
        <v>166</v>
      </c>
      <c r="AU94" s="17" t="s">
        <v>81</v>
      </c>
    </row>
    <row r="95" s="1" customFormat="1" ht="45" customHeight="1">
      <c r="B95" s="38"/>
      <c r="C95" s="216" t="s">
        <v>89</v>
      </c>
      <c r="D95" s="216" t="s">
        <v>159</v>
      </c>
      <c r="E95" s="217" t="s">
        <v>548</v>
      </c>
      <c r="F95" s="218" t="s">
        <v>549</v>
      </c>
      <c r="G95" s="219" t="s">
        <v>162</v>
      </c>
      <c r="H95" s="220">
        <v>25</v>
      </c>
      <c r="I95" s="221"/>
      <c r="J95" s="222">
        <f>ROUND(I95*H95,2)</f>
        <v>0</v>
      </c>
      <c r="K95" s="218" t="s">
        <v>163</v>
      </c>
      <c r="L95" s="43"/>
      <c r="M95" s="223" t="s">
        <v>19</v>
      </c>
      <c r="N95" s="224" t="s">
        <v>44</v>
      </c>
      <c r="O95" s="79"/>
      <c r="P95" s="225">
        <f>O95*H95</f>
        <v>0</v>
      </c>
      <c r="Q95" s="225">
        <v>0</v>
      </c>
      <c r="R95" s="225">
        <f>Q95*H95</f>
        <v>0</v>
      </c>
      <c r="S95" s="225">
        <v>0</v>
      </c>
      <c r="T95" s="226">
        <f>S95*H95</f>
        <v>0</v>
      </c>
      <c r="AR95" s="17" t="s">
        <v>164</v>
      </c>
      <c r="AT95" s="17" t="s">
        <v>159</v>
      </c>
      <c r="AU95" s="17" t="s">
        <v>81</v>
      </c>
      <c r="AY95" s="17" t="s">
        <v>156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17" t="s">
        <v>77</v>
      </c>
      <c r="BK95" s="227">
        <f>ROUND(I95*H95,2)</f>
        <v>0</v>
      </c>
      <c r="BL95" s="17" t="s">
        <v>164</v>
      </c>
      <c r="BM95" s="17" t="s">
        <v>550</v>
      </c>
    </row>
    <row r="96" s="1" customFormat="1">
      <c r="B96" s="38"/>
      <c r="C96" s="39"/>
      <c r="D96" s="228" t="s">
        <v>166</v>
      </c>
      <c r="E96" s="39"/>
      <c r="F96" s="229" t="s">
        <v>543</v>
      </c>
      <c r="G96" s="39"/>
      <c r="H96" s="39"/>
      <c r="I96" s="143"/>
      <c r="J96" s="39"/>
      <c r="K96" s="39"/>
      <c r="L96" s="43"/>
      <c r="M96" s="230"/>
      <c r="N96" s="79"/>
      <c r="O96" s="79"/>
      <c r="P96" s="79"/>
      <c r="Q96" s="79"/>
      <c r="R96" s="79"/>
      <c r="S96" s="79"/>
      <c r="T96" s="80"/>
      <c r="AT96" s="17" t="s">
        <v>166</v>
      </c>
      <c r="AU96" s="17" t="s">
        <v>81</v>
      </c>
    </row>
    <row r="97" s="1" customFormat="1" ht="45" customHeight="1">
      <c r="B97" s="38"/>
      <c r="C97" s="216" t="s">
        <v>164</v>
      </c>
      <c r="D97" s="216" t="s">
        <v>159</v>
      </c>
      <c r="E97" s="217" t="s">
        <v>551</v>
      </c>
      <c r="F97" s="218" t="s">
        <v>552</v>
      </c>
      <c r="G97" s="219" t="s">
        <v>162</v>
      </c>
      <c r="H97" s="220">
        <v>25</v>
      </c>
      <c r="I97" s="221"/>
      <c r="J97" s="222">
        <f>ROUND(I97*H97,2)</f>
        <v>0</v>
      </c>
      <c r="K97" s="218" t="s">
        <v>163</v>
      </c>
      <c r="L97" s="43"/>
      <c r="M97" s="223" t="s">
        <v>19</v>
      </c>
      <c r="N97" s="224" t="s">
        <v>44</v>
      </c>
      <c r="O97" s="79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AR97" s="17" t="s">
        <v>164</v>
      </c>
      <c r="AT97" s="17" t="s">
        <v>159</v>
      </c>
      <c r="AU97" s="17" t="s">
        <v>81</v>
      </c>
      <c r="AY97" s="17" t="s">
        <v>156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7" t="s">
        <v>77</v>
      </c>
      <c r="BK97" s="227">
        <f>ROUND(I97*H97,2)</f>
        <v>0</v>
      </c>
      <c r="BL97" s="17" t="s">
        <v>164</v>
      </c>
      <c r="BM97" s="17" t="s">
        <v>553</v>
      </c>
    </row>
    <row r="98" s="1" customFormat="1">
      <c r="B98" s="38"/>
      <c r="C98" s="39"/>
      <c r="D98" s="228" t="s">
        <v>166</v>
      </c>
      <c r="E98" s="39"/>
      <c r="F98" s="229" t="s">
        <v>554</v>
      </c>
      <c r="G98" s="39"/>
      <c r="H98" s="39"/>
      <c r="I98" s="143"/>
      <c r="J98" s="39"/>
      <c r="K98" s="39"/>
      <c r="L98" s="43"/>
      <c r="M98" s="230"/>
      <c r="N98" s="79"/>
      <c r="O98" s="79"/>
      <c r="P98" s="79"/>
      <c r="Q98" s="79"/>
      <c r="R98" s="79"/>
      <c r="S98" s="79"/>
      <c r="T98" s="80"/>
      <c r="AT98" s="17" t="s">
        <v>166</v>
      </c>
      <c r="AU98" s="17" t="s">
        <v>81</v>
      </c>
    </row>
    <row r="99" s="1" customFormat="1" ht="33.75" customHeight="1">
      <c r="B99" s="38"/>
      <c r="C99" s="216" t="s">
        <v>157</v>
      </c>
      <c r="D99" s="216" t="s">
        <v>159</v>
      </c>
      <c r="E99" s="217" t="s">
        <v>555</v>
      </c>
      <c r="F99" s="218" t="s">
        <v>556</v>
      </c>
      <c r="G99" s="219" t="s">
        <v>209</v>
      </c>
      <c r="H99" s="220">
        <v>34000</v>
      </c>
      <c r="I99" s="221"/>
      <c r="J99" s="222">
        <f>ROUND(I99*H99,2)</f>
        <v>0</v>
      </c>
      <c r="K99" s="218" t="s">
        <v>163</v>
      </c>
      <c r="L99" s="43"/>
      <c r="M99" s="223" t="s">
        <v>19</v>
      </c>
      <c r="N99" s="224" t="s">
        <v>44</v>
      </c>
      <c r="O99" s="79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AR99" s="17" t="s">
        <v>164</v>
      </c>
      <c r="AT99" s="17" t="s">
        <v>159</v>
      </c>
      <c r="AU99" s="17" t="s">
        <v>81</v>
      </c>
      <c r="AY99" s="17" t="s">
        <v>156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7" t="s">
        <v>77</v>
      </c>
      <c r="BK99" s="227">
        <f>ROUND(I99*H99,2)</f>
        <v>0</v>
      </c>
      <c r="BL99" s="17" t="s">
        <v>164</v>
      </c>
      <c r="BM99" s="17" t="s">
        <v>557</v>
      </c>
    </row>
    <row r="100" s="1" customFormat="1">
      <c r="B100" s="38"/>
      <c r="C100" s="39"/>
      <c r="D100" s="228" t="s">
        <v>166</v>
      </c>
      <c r="E100" s="39"/>
      <c r="F100" s="229" t="s">
        <v>558</v>
      </c>
      <c r="G100" s="39"/>
      <c r="H100" s="39"/>
      <c r="I100" s="143"/>
      <c r="J100" s="39"/>
      <c r="K100" s="39"/>
      <c r="L100" s="43"/>
      <c r="M100" s="230"/>
      <c r="N100" s="79"/>
      <c r="O100" s="79"/>
      <c r="P100" s="79"/>
      <c r="Q100" s="79"/>
      <c r="R100" s="79"/>
      <c r="S100" s="79"/>
      <c r="T100" s="80"/>
      <c r="AT100" s="17" t="s">
        <v>166</v>
      </c>
      <c r="AU100" s="17" t="s">
        <v>81</v>
      </c>
    </row>
    <row r="101" s="12" customFormat="1">
      <c r="B101" s="231"/>
      <c r="C101" s="232"/>
      <c r="D101" s="228" t="s">
        <v>177</v>
      </c>
      <c r="E101" s="233" t="s">
        <v>19</v>
      </c>
      <c r="F101" s="234" t="s">
        <v>559</v>
      </c>
      <c r="G101" s="232"/>
      <c r="H101" s="235">
        <v>34000</v>
      </c>
      <c r="I101" s="236"/>
      <c r="J101" s="232"/>
      <c r="K101" s="232"/>
      <c r="L101" s="237"/>
      <c r="M101" s="238"/>
      <c r="N101" s="239"/>
      <c r="O101" s="239"/>
      <c r="P101" s="239"/>
      <c r="Q101" s="239"/>
      <c r="R101" s="239"/>
      <c r="S101" s="239"/>
      <c r="T101" s="240"/>
      <c r="AT101" s="241" t="s">
        <v>177</v>
      </c>
      <c r="AU101" s="241" t="s">
        <v>81</v>
      </c>
      <c r="AV101" s="12" t="s">
        <v>81</v>
      </c>
      <c r="AW101" s="12" t="s">
        <v>35</v>
      </c>
      <c r="AX101" s="12" t="s">
        <v>77</v>
      </c>
      <c r="AY101" s="241" t="s">
        <v>156</v>
      </c>
    </row>
    <row r="102" s="1" customFormat="1" ht="78.75" customHeight="1">
      <c r="B102" s="38"/>
      <c r="C102" s="216" t="s">
        <v>184</v>
      </c>
      <c r="D102" s="216" t="s">
        <v>159</v>
      </c>
      <c r="E102" s="217" t="s">
        <v>560</v>
      </c>
      <c r="F102" s="218" t="s">
        <v>561</v>
      </c>
      <c r="G102" s="219" t="s">
        <v>224</v>
      </c>
      <c r="H102" s="220">
        <v>250</v>
      </c>
      <c r="I102" s="221"/>
      <c r="J102" s="222">
        <f>ROUND(I102*H102,2)</f>
        <v>0</v>
      </c>
      <c r="K102" s="218" t="s">
        <v>163</v>
      </c>
      <c r="L102" s="43"/>
      <c r="M102" s="223" t="s">
        <v>19</v>
      </c>
      <c r="N102" s="224" t="s">
        <v>44</v>
      </c>
      <c r="O102" s="79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AR102" s="17" t="s">
        <v>164</v>
      </c>
      <c r="AT102" s="17" t="s">
        <v>159</v>
      </c>
      <c r="AU102" s="17" t="s">
        <v>81</v>
      </c>
      <c r="AY102" s="17" t="s">
        <v>156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7" t="s">
        <v>77</v>
      </c>
      <c r="BK102" s="227">
        <f>ROUND(I102*H102,2)</f>
        <v>0</v>
      </c>
      <c r="BL102" s="17" t="s">
        <v>164</v>
      </c>
      <c r="BM102" s="17" t="s">
        <v>562</v>
      </c>
    </row>
    <row r="103" s="1" customFormat="1">
      <c r="B103" s="38"/>
      <c r="C103" s="39"/>
      <c r="D103" s="228" t="s">
        <v>166</v>
      </c>
      <c r="E103" s="39"/>
      <c r="F103" s="229" t="s">
        <v>226</v>
      </c>
      <c r="G103" s="39"/>
      <c r="H103" s="39"/>
      <c r="I103" s="143"/>
      <c r="J103" s="39"/>
      <c r="K103" s="39"/>
      <c r="L103" s="43"/>
      <c r="M103" s="276"/>
      <c r="N103" s="277"/>
      <c r="O103" s="277"/>
      <c r="P103" s="277"/>
      <c r="Q103" s="277"/>
      <c r="R103" s="277"/>
      <c r="S103" s="277"/>
      <c r="T103" s="278"/>
      <c r="AT103" s="17" t="s">
        <v>166</v>
      </c>
      <c r="AU103" s="17" t="s">
        <v>81</v>
      </c>
    </row>
    <row r="104" s="1" customFormat="1" ht="6.96" customHeight="1">
      <c r="B104" s="57"/>
      <c r="C104" s="58"/>
      <c r="D104" s="58"/>
      <c r="E104" s="58"/>
      <c r="F104" s="58"/>
      <c r="G104" s="58"/>
      <c r="H104" s="58"/>
      <c r="I104" s="167"/>
      <c r="J104" s="58"/>
      <c r="K104" s="58"/>
      <c r="L104" s="43"/>
    </row>
  </sheetData>
  <sheetProtection sheet="1" autoFilter="0" formatColumns="0" formatRows="0" objects="1" scenarios="1" spinCount="100000" saltValue="ZbwMk3WpoC8ptp7lM5XWDVUpipIYQCEjFEd9+tp9Xa+3sT43o5Kxr8KkOzYbD2v1huj+MC6HV1DJUbQG/Gi8ag==" hashValue="mtLSbnhu1ri65zSiWmII5RyInvEz/EuAbAdT7RWTv+fkMwn0vnOTQC9p5/BIwOsIS7hotwwnVPfnxAwfkAvX+g==" algorithmName="SHA-512" password="CC35"/>
  <autoFilter ref="C86:K10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125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81</v>
      </c>
    </row>
    <row r="4" ht="24.96" customHeight="1">
      <c r="B4" s="20"/>
      <c r="D4" s="140" t="s">
        <v>128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Oprava staničních kolejí č.4, 5, 6, 7 a výhybek č. 12, 13, 14, 16 v ŽST Prostřední Žleb</v>
      </c>
      <c r="F7" s="141"/>
      <c r="G7" s="141"/>
      <c r="H7" s="141"/>
      <c r="L7" s="20"/>
    </row>
    <row r="8" s="1" customFormat="1" ht="12" customHeight="1">
      <c r="B8" s="43"/>
      <c r="D8" s="141" t="s">
        <v>129</v>
      </c>
      <c r="I8" s="143"/>
      <c r="L8" s="43"/>
    </row>
    <row r="9" s="1" customFormat="1" ht="36.96" customHeight="1">
      <c r="B9" s="43"/>
      <c r="E9" s="144" t="s">
        <v>563</v>
      </c>
      <c r="F9" s="1"/>
      <c r="G9" s="1"/>
      <c r="H9" s="1"/>
      <c r="I9" s="143"/>
      <c r="L9" s="43"/>
    </row>
    <row r="10" s="1" customFormat="1">
      <c r="B10" s="43"/>
      <c r="I10" s="143"/>
      <c r="L10" s="43"/>
    </row>
    <row r="11" s="1" customFormat="1" ht="12" customHeight="1">
      <c r="B11" s="43"/>
      <c r="D11" s="141" t="s">
        <v>18</v>
      </c>
      <c r="F11" s="17" t="s">
        <v>19</v>
      </c>
      <c r="I11" s="145" t="s">
        <v>20</v>
      </c>
      <c r="J11" s="17" t="s">
        <v>19</v>
      </c>
      <c r="L11" s="43"/>
    </row>
    <row r="12" s="1" customFormat="1" ht="12" customHeight="1">
      <c r="B12" s="43"/>
      <c r="D12" s="141" t="s">
        <v>21</v>
      </c>
      <c r="F12" s="17" t="s">
        <v>22</v>
      </c>
      <c r="I12" s="145" t="s">
        <v>23</v>
      </c>
      <c r="J12" s="146" t="str">
        <f>'Rekapitulace stavby'!AN8</f>
        <v>20. 3. 2019</v>
      </c>
      <c r="L12" s="43"/>
    </row>
    <row r="13" s="1" customFormat="1" ht="10.8" customHeight="1">
      <c r="B13" s="43"/>
      <c r="I13" s="143"/>
      <c r="L13" s="43"/>
    </row>
    <row r="14" s="1" customFormat="1" ht="12" customHeight="1">
      <c r="B14" s="43"/>
      <c r="D14" s="141" t="s">
        <v>25</v>
      </c>
      <c r="I14" s="145" t="s">
        <v>26</v>
      </c>
      <c r="J14" s="17" t="s">
        <v>27</v>
      </c>
      <c r="L14" s="43"/>
    </row>
    <row r="15" s="1" customFormat="1" ht="18" customHeight="1">
      <c r="B15" s="43"/>
      <c r="E15" s="17" t="s">
        <v>28</v>
      </c>
      <c r="I15" s="145" t="s">
        <v>29</v>
      </c>
      <c r="J15" s="17" t="s">
        <v>30</v>
      </c>
      <c r="L15" s="43"/>
    </row>
    <row r="16" s="1" customFormat="1" ht="6.96" customHeight="1">
      <c r="B16" s="43"/>
      <c r="I16" s="143"/>
      <c r="L16" s="43"/>
    </row>
    <row r="17" s="1" customFormat="1" ht="12" customHeight="1">
      <c r="B17" s="43"/>
      <c r="D17" s="141" t="s">
        <v>31</v>
      </c>
      <c r="I17" s="145" t="s">
        <v>26</v>
      </c>
      <c r="J17" s="33" t="str">
        <f>'Rekapitulace stavby'!AN13</f>
        <v>Vyplň údaj</v>
      </c>
      <c r="L17" s="43"/>
    </row>
    <row r="18" s="1" customFormat="1" ht="18" customHeight="1">
      <c r="B18" s="43"/>
      <c r="E18" s="33" t="str">
        <f>'Rekapitulace stavby'!E14</f>
        <v>Vyplň údaj</v>
      </c>
      <c r="F18" s="17"/>
      <c r="G18" s="17"/>
      <c r="H18" s="17"/>
      <c r="I18" s="145" t="s">
        <v>29</v>
      </c>
      <c r="J18" s="33" t="str">
        <f>'Rekapitulace stavby'!AN14</f>
        <v>Vyplň údaj</v>
      </c>
      <c r="L18" s="43"/>
    </row>
    <row r="19" s="1" customFormat="1" ht="6.96" customHeight="1">
      <c r="B19" s="43"/>
      <c r="I19" s="143"/>
      <c r="L19" s="43"/>
    </row>
    <row r="20" s="1" customFormat="1" ht="12" customHeight="1">
      <c r="B20" s="43"/>
      <c r="D20" s="141" t="s">
        <v>33</v>
      </c>
      <c r="I20" s="145" t="s">
        <v>26</v>
      </c>
      <c r="J20" s="17" t="str">
        <f>IF('Rekapitulace stavby'!AN16="","",'Rekapitulace stavby'!AN16)</f>
        <v/>
      </c>
      <c r="L20" s="43"/>
    </row>
    <row r="21" s="1" customFormat="1" ht="18" customHeight="1">
      <c r="B21" s="43"/>
      <c r="E21" s="17" t="str">
        <f>IF('Rekapitulace stavby'!E17="","",'Rekapitulace stavby'!E17)</f>
        <v xml:space="preserve"> </v>
      </c>
      <c r="I21" s="145" t="s">
        <v>29</v>
      </c>
      <c r="J21" s="17" t="str">
        <f>IF('Rekapitulace stavby'!AN17="","",'Rekapitulace stavby'!AN17)</f>
        <v/>
      </c>
      <c r="L21" s="43"/>
    </row>
    <row r="22" s="1" customFormat="1" ht="6.96" customHeight="1">
      <c r="B22" s="43"/>
      <c r="I22" s="143"/>
      <c r="L22" s="43"/>
    </row>
    <row r="23" s="1" customFormat="1" ht="12" customHeight="1">
      <c r="B23" s="43"/>
      <c r="D23" s="141" t="s">
        <v>36</v>
      </c>
      <c r="I23" s="145" t="s">
        <v>26</v>
      </c>
      <c r="J23" s="17" t="str">
        <f>IF('Rekapitulace stavby'!AN19="","",'Rekapitulace stavby'!AN19)</f>
        <v/>
      </c>
      <c r="L23" s="43"/>
    </row>
    <row r="24" s="1" customFormat="1" ht="18" customHeight="1">
      <c r="B24" s="43"/>
      <c r="E24" s="17" t="str">
        <f>IF('Rekapitulace stavby'!E20="","",'Rekapitulace stavby'!E20)</f>
        <v xml:space="preserve"> </v>
      </c>
      <c r="I24" s="145" t="s">
        <v>29</v>
      </c>
      <c r="J24" s="17" t="str">
        <f>IF('Rekapitulace stavby'!AN20="","",'Rekapitulace stavby'!AN20)</f>
        <v/>
      </c>
      <c r="L24" s="43"/>
    </row>
    <row r="25" s="1" customFormat="1" ht="6.96" customHeight="1">
      <c r="B25" s="43"/>
      <c r="I25" s="143"/>
      <c r="L25" s="43"/>
    </row>
    <row r="26" s="1" customFormat="1" ht="12" customHeight="1">
      <c r="B26" s="43"/>
      <c r="D26" s="141" t="s">
        <v>37</v>
      </c>
      <c r="I26" s="143"/>
      <c r="L26" s="43"/>
    </row>
    <row r="27" s="7" customFormat="1" ht="45" customHeight="1">
      <c r="B27" s="147"/>
      <c r="E27" s="148" t="s">
        <v>38</v>
      </c>
      <c r="F27" s="148"/>
      <c r="G27" s="148"/>
      <c r="H27" s="148"/>
      <c r="I27" s="149"/>
      <c r="L27" s="147"/>
    </row>
    <row r="28" s="1" customFormat="1" ht="6.96" customHeight="1">
      <c r="B28" s="43"/>
      <c r="I28" s="143"/>
      <c r="L28" s="43"/>
    </row>
    <row r="29" s="1" customFormat="1" ht="6.96" customHeight="1">
      <c r="B29" s="43"/>
      <c r="D29" s="71"/>
      <c r="E29" s="71"/>
      <c r="F29" s="71"/>
      <c r="G29" s="71"/>
      <c r="H29" s="71"/>
      <c r="I29" s="150"/>
      <c r="J29" s="71"/>
      <c r="K29" s="71"/>
      <c r="L29" s="43"/>
    </row>
    <row r="30" s="1" customFormat="1" ht="25.44" customHeight="1">
      <c r="B30" s="43"/>
      <c r="D30" s="151" t="s">
        <v>39</v>
      </c>
      <c r="I30" s="143"/>
      <c r="J30" s="152">
        <f>ROUND(J79, 2)</f>
        <v>0</v>
      </c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50"/>
      <c r="J31" s="71"/>
      <c r="K31" s="71"/>
      <c r="L31" s="43"/>
    </row>
    <row r="32" s="1" customFormat="1" ht="14.4" customHeight="1">
      <c r="B32" s="43"/>
      <c r="F32" s="153" t="s">
        <v>41</v>
      </c>
      <c r="I32" s="154" t="s">
        <v>40</v>
      </c>
      <c r="J32" s="153" t="s">
        <v>42</v>
      </c>
      <c r="L32" s="43"/>
    </row>
    <row r="33" s="1" customFormat="1" ht="14.4" customHeight="1">
      <c r="B33" s="43"/>
      <c r="D33" s="141" t="s">
        <v>43</v>
      </c>
      <c r="E33" s="141" t="s">
        <v>44</v>
      </c>
      <c r="F33" s="155">
        <f>ROUND((SUM(BE79:BE111)),  2)</f>
        <v>0</v>
      </c>
      <c r="I33" s="156">
        <v>0.20999999999999999</v>
      </c>
      <c r="J33" s="155">
        <f>ROUND(((SUM(BE79:BE111))*I33),  2)</f>
        <v>0</v>
      </c>
      <c r="L33" s="43"/>
    </row>
    <row r="34" s="1" customFormat="1" ht="14.4" customHeight="1">
      <c r="B34" s="43"/>
      <c r="E34" s="141" t="s">
        <v>45</v>
      </c>
      <c r="F34" s="155">
        <f>ROUND((SUM(BF79:BF111)),  2)</f>
        <v>0</v>
      </c>
      <c r="I34" s="156">
        <v>0.14999999999999999</v>
      </c>
      <c r="J34" s="155">
        <f>ROUND(((SUM(BF79:BF111))*I34),  2)</f>
        <v>0</v>
      </c>
      <c r="L34" s="43"/>
    </row>
    <row r="35" hidden="1" s="1" customFormat="1" ht="14.4" customHeight="1">
      <c r="B35" s="43"/>
      <c r="E35" s="141" t="s">
        <v>46</v>
      </c>
      <c r="F35" s="155">
        <f>ROUND((SUM(BG79:BG111)),  2)</f>
        <v>0</v>
      </c>
      <c r="I35" s="156">
        <v>0.20999999999999999</v>
      </c>
      <c r="J35" s="155">
        <f>0</f>
        <v>0</v>
      </c>
      <c r="L35" s="43"/>
    </row>
    <row r="36" hidden="1" s="1" customFormat="1" ht="14.4" customHeight="1">
      <c r="B36" s="43"/>
      <c r="E36" s="141" t="s">
        <v>47</v>
      </c>
      <c r="F36" s="155">
        <f>ROUND((SUM(BH79:BH111)),  2)</f>
        <v>0</v>
      </c>
      <c r="I36" s="156">
        <v>0.14999999999999999</v>
      </c>
      <c r="J36" s="155">
        <f>0</f>
        <v>0</v>
      </c>
      <c r="L36" s="43"/>
    </row>
    <row r="37" hidden="1" s="1" customFormat="1" ht="14.4" customHeight="1">
      <c r="B37" s="43"/>
      <c r="E37" s="141" t="s">
        <v>48</v>
      </c>
      <c r="F37" s="155">
        <f>ROUND((SUM(BI79:BI111)),  2)</f>
        <v>0</v>
      </c>
      <c r="I37" s="156">
        <v>0</v>
      </c>
      <c r="J37" s="155">
        <f>0</f>
        <v>0</v>
      </c>
      <c r="L37" s="43"/>
    </row>
    <row r="38" s="1" customFormat="1" ht="6.96" customHeight="1">
      <c r="B38" s="43"/>
      <c r="I38" s="143"/>
      <c r="L38" s="43"/>
    </row>
    <row r="39" s="1" customFormat="1" ht="25.44" customHeight="1">
      <c r="B39" s="43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62"/>
      <c r="J39" s="163">
        <f>SUM(J30:J37)</f>
        <v>0</v>
      </c>
      <c r="K39" s="164"/>
      <c r="L39" s="43"/>
    </row>
    <row r="40" s="1" customFormat="1" ht="14.4" customHeight="1"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43"/>
    </row>
    <row r="44" s="1" customFormat="1" ht="6.96" customHeight="1"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43"/>
    </row>
    <row r="45" s="1" customFormat="1" ht="24.96" customHeight="1">
      <c r="B45" s="38"/>
      <c r="C45" s="23" t="s">
        <v>135</v>
      </c>
      <c r="D45" s="39"/>
      <c r="E45" s="39"/>
      <c r="F45" s="39"/>
      <c r="G45" s="39"/>
      <c r="H45" s="39"/>
      <c r="I45" s="143"/>
      <c r="J45" s="39"/>
      <c r="K45" s="39"/>
      <c r="L45" s="43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143"/>
      <c r="J46" s="39"/>
      <c r="K46" s="39"/>
      <c r="L46" s="43"/>
    </row>
    <row r="47" s="1" customFormat="1" ht="12" customHeight="1">
      <c r="B47" s="38"/>
      <c r="C47" s="32" t="s">
        <v>16</v>
      </c>
      <c r="D47" s="39"/>
      <c r="E47" s="39"/>
      <c r="F47" s="39"/>
      <c r="G47" s="39"/>
      <c r="H47" s="39"/>
      <c r="I47" s="143"/>
      <c r="J47" s="39"/>
      <c r="K47" s="39"/>
      <c r="L47" s="43"/>
    </row>
    <row r="48" s="1" customFormat="1" ht="16.5" customHeight="1">
      <c r="B48" s="38"/>
      <c r="C48" s="39"/>
      <c r="D48" s="39"/>
      <c r="E48" s="171" t="str">
        <f>E7</f>
        <v>Oprava staničních kolejí č.4, 5, 6, 7 a výhybek č. 12, 13, 14, 16 v ŽST Prostřední Žleb</v>
      </c>
      <c r="F48" s="32"/>
      <c r="G48" s="32"/>
      <c r="H48" s="32"/>
      <c r="I48" s="143"/>
      <c r="J48" s="39"/>
      <c r="K48" s="39"/>
      <c r="L48" s="43"/>
    </row>
    <row r="49" s="1" customFormat="1" ht="12" customHeight="1">
      <c r="B49" s="38"/>
      <c r="C49" s="32" t="s">
        <v>129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16.5" customHeight="1">
      <c r="B50" s="38"/>
      <c r="C50" s="39"/>
      <c r="D50" s="39"/>
      <c r="E50" s="64" t="str">
        <f>E9</f>
        <v>2 - Materiál dodávaný objednatelem NEOCEŇOVAT</v>
      </c>
      <c r="F50" s="39"/>
      <c r="G50" s="39"/>
      <c r="H50" s="39"/>
      <c r="I50" s="143"/>
      <c r="J50" s="39"/>
      <c r="K50" s="39"/>
      <c r="L50" s="43"/>
    </row>
    <row r="51" s="1" customFormat="1" ht="6.96" customHeight="1">
      <c r="B51" s="38"/>
      <c r="C51" s="39"/>
      <c r="D51" s="39"/>
      <c r="E51" s="39"/>
      <c r="F51" s="39"/>
      <c r="G51" s="39"/>
      <c r="H51" s="39"/>
      <c r="I51" s="143"/>
      <c r="J51" s="39"/>
      <c r="K51" s="39"/>
      <c r="L51" s="43"/>
    </row>
    <row r="52" s="1" customFormat="1" ht="12" customHeight="1">
      <c r="B52" s="38"/>
      <c r="C52" s="32" t="s">
        <v>21</v>
      </c>
      <c r="D52" s="39"/>
      <c r="E52" s="39"/>
      <c r="F52" s="27" t="str">
        <f>F12</f>
        <v>trať 083</v>
      </c>
      <c r="G52" s="39"/>
      <c r="H52" s="39"/>
      <c r="I52" s="145" t="s">
        <v>23</v>
      </c>
      <c r="J52" s="67" t="str">
        <f>IF(J12="","",J12)</f>
        <v>20. 3. 2019</v>
      </c>
      <c r="K52" s="39"/>
      <c r="L52" s="43"/>
    </row>
    <row r="53" s="1" customFormat="1" ht="6.96" customHeight="1">
      <c r="B53" s="38"/>
      <c r="C53" s="39"/>
      <c r="D53" s="39"/>
      <c r="E53" s="39"/>
      <c r="F53" s="39"/>
      <c r="G53" s="39"/>
      <c r="H53" s="39"/>
      <c r="I53" s="143"/>
      <c r="J53" s="39"/>
      <c r="K53" s="39"/>
      <c r="L53" s="43"/>
    </row>
    <row r="54" s="1" customFormat="1" ht="13.65" customHeight="1">
      <c r="B54" s="38"/>
      <c r="C54" s="32" t="s">
        <v>25</v>
      </c>
      <c r="D54" s="39"/>
      <c r="E54" s="39"/>
      <c r="F54" s="27" t="str">
        <f>E15</f>
        <v>SŽDC s.o., OŘ Ústí n.L., ST Ústí n.L.</v>
      </c>
      <c r="G54" s="39"/>
      <c r="H54" s="39"/>
      <c r="I54" s="145" t="s">
        <v>33</v>
      </c>
      <c r="J54" s="36" t="str">
        <f>E21</f>
        <v xml:space="preserve"> </v>
      </c>
      <c r="K54" s="39"/>
      <c r="L54" s="43"/>
    </row>
    <row r="55" s="1" customFormat="1" ht="13.65" customHeight="1">
      <c r="B55" s="38"/>
      <c r="C55" s="32" t="s">
        <v>31</v>
      </c>
      <c r="D55" s="39"/>
      <c r="E55" s="39"/>
      <c r="F55" s="27" t="str">
        <f>IF(E18="","",E18)</f>
        <v>Vyplň údaj</v>
      </c>
      <c r="G55" s="39"/>
      <c r="H55" s="39"/>
      <c r="I55" s="145" t="s">
        <v>36</v>
      </c>
      <c r="J55" s="36" t="str">
        <f>E24</f>
        <v xml:space="preserve"> </v>
      </c>
      <c r="K55" s="39"/>
      <c r="L55" s="43"/>
    </row>
    <row r="56" s="1" customFormat="1" ht="10.32" customHeight="1">
      <c r="B56" s="38"/>
      <c r="C56" s="39"/>
      <c r="D56" s="39"/>
      <c r="E56" s="39"/>
      <c r="F56" s="39"/>
      <c r="G56" s="39"/>
      <c r="H56" s="39"/>
      <c r="I56" s="143"/>
      <c r="J56" s="39"/>
      <c r="K56" s="39"/>
      <c r="L56" s="43"/>
    </row>
    <row r="57" s="1" customFormat="1" ht="29.28" customHeight="1">
      <c r="B57" s="38"/>
      <c r="C57" s="172" t="s">
        <v>136</v>
      </c>
      <c r="D57" s="173"/>
      <c r="E57" s="173"/>
      <c r="F57" s="173"/>
      <c r="G57" s="173"/>
      <c r="H57" s="173"/>
      <c r="I57" s="174"/>
      <c r="J57" s="175" t="s">
        <v>137</v>
      </c>
      <c r="K57" s="173"/>
      <c r="L57" s="43"/>
    </row>
    <row r="58" s="1" customFormat="1" ht="10.32" customHeight="1">
      <c r="B58" s="38"/>
      <c r="C58" s="39"/>
      <c r="D58" s="39"/>
      <c r="E58" s="39"/>
      <c r="F58" s="39"/>
      <c r="G58" s="39"/>
      <c r="H58" s="39"/>
      <c r="I58" s="143"/>
      <c r="J58" s="39"/>
      <c r="K58" s="39"/>
      <c r="L58" s="43"/>
    </row>
    <row r="59" s="1" customFormat="1" ht="22.8" customHeight="1">
      <c r="B59" s="38"/>
      <c r="C59" s="176" t="s">
        <v>71</v>
      </c>
      <c r="D59" s="39"/>
      <c r="E59" s="39"/>
      <c r="F59" s="39"/>
      <c r="G59" s="39"/>
      <c r="H59" s="39"/>
      <c r="I59" s="143"/>
      <c r="J59" s="97">
        <f>J79</f>
        <v>0</v>
      </c>
      <c r="K59" s="39"/>
      <c r="L59" s="43"/>
      <c r="AU59" s="17" t="s">
        <v>138</v>
      </c>
    </row>
    <row r="60" s="1" customFormat="1" ht="21.84" customHeight="1">
      <c r="B60" s="38"/>
      <c r="C60" s="39"/>
      <c r="D60" s="39"/>
      <c r="E60" s="39"/>
      <c r="F60" s="39"/>
      <c r="G60" s="39"/>
      <c r="H60" s="39"/>
      <c r="I60" s="143"/>
      <c r="J60" s="39"/>
      <c r="K60" s="39"/>
      <c r="L60" s="43"/>
    </row>
    <row r="61" s="1" customFormat="1" ht="6.96" customHeight="1">
      <c r="B61" s="57"/>
      <c r="C61" s="58"/>
      <c r="D61" s="58"/>
      <c r="E61" s="58"/>
      <c r="F61" s="58"/>
      <c r="G61" s="58"/>
      <c r="H61" s="58"/>
      <c r="I61" s="167"/>
      <c r="J61" s="58"/>
      <c r="K61" s="58"/>
      <c r="L61" s="43"/>
    </row>
    <row r="65" s="1" customFormat="1" ht="6.96" customHeight="1">
      <c r="B65" s="59"/>
      <c r="C65" s="60"/>
      <c r="D65" s="60"/>
      <c r="E65" s="60"/>
      <c r="F65" s="60"/>
      <c r="G65" s="60"/>
      <c r="H65" s="60"/>
      <c r="I65" s="170"/>
      <c r="J65" s="60"/>
      <c r="K65" s="60"/>
      <c r="L65" s="43"/>
    </row>
    <row r="66" s="1" customFormat="1" ht="24.96" customHeight="1">
      <c r="B66" s="38"/>
      <c r="C66" s="23" t="s">
        <v>141</v>
      </c>
      <c r="D66" s="39"/>
      <c r="E66" s="39"/>
      <c r="F66" s="39"/>
      <c r="G66" s="39"/>
      <c r="H66" s="39"/>
      <c r="I66" s="143"/>
      <c r="J66" s="39"/>
      <c r="K66" s="39"/>
      <c r="L66" s="43"/>
    </row>
    <row r="67" s="1" customFormat="1" ht="6.96" customHeight="1">
      <c r="B67" s="38"/>
      <c r="C67" s="39"/>
      <c r="D67" s="39"/>
      <c r="E67" s="39"/>
      <c r="F67" s="39"/>
      <c r="G67" s="39"/>
      <c r="H67" s="39"/>
      <c r="I67" s="143"/>
      <c r="J67" s="39"/>
      <c r="K67" s="39"/>
      <c r="L67" s="43"/>
    </row>
    <row r="68" s="1" customFormat="1" ht="12" customHeight="1">
      <c r="B68" s="38"/>
      <c r="C68" s="32" t="s">
        <v>16</v>
      </c>
      <c r="D68" s="39"/>
      <c r="E68" s="39"/>
      <c r="F68" s="39"/>
      <c r="G68" s="39"/>
      <c r="H68" s="39"/>
      <c r="I68" s="143"/>
      <c r="J68" s="39"/>
      <c r="K68" s="39"/>
      <c r="L68" s="43"/>
    </row>
    <row r="69" s="1" customFormat="1" ht="16.5" customHeight="1">
      <c r="B69" s="38"/>
      <c r="C69" s="39"/>
      <c r="D69" s="39"/>
      <c r="E69" s="171" t="str">
        <f>E7</f>
        <v>Oprava staničních kolejí č.4, 5, 6, 7 a výhybek č. 12, 13, 14, 16 v ŽST Prostřední Žleb</v>
      </c>
      <c r="F69" s="32"/>
      <c r="G69" s="32"/>
      <c r="H69" s="32"/>
      <c r="I69" s="143"/>
      <c r="J69" s="39"/>
      <c r="K69" s="39"/>
      <c r="L69" s="43"/>
    </row>
    <row r="70" s="1" customFormat="1" ht="12" customHeight="1">
      <c r="B70" s="38"/>
      <c r="C70" s="32" t="s">
        <v>129</v>
      </c>
      <c r="D70" s="39"/>
      <c r="E70" s="39"/>
      <c r="F70" s="39"/>
      <c r="G70" s="39"/>
      <c r="H70" s="39"/>
      <c r="I70" s="143"/>
      <c r="J70" s="39"/>
      <c r="K70" s="39"/>
      <c r="L70" s="43"/>
    </row>
    <row r="71" s="1" customFormat="1" ht="16.5" customHeight="1">
      <c r="B71" s="38"/>
      <c r="C71" s="39"/>
      <c r="D71" s="39"/>
      <c r="E71" s="64" t="str">
        <f>E9</f>
        <v>2 - Materiál dodávaný objednatelem NEOCEŇOVAT</v>
      </c>
      <c r="F71" s="39"/>
      <c r="G71" s="39"/>
      <c r="H71" s="39"/>
      <c r="I71" s="143"/>
      <c r="J71" s="39"/>
      <c r="K71" s="39"/>
      <c r="L71" s="43"/>
    </row>
    <row r="72" s="1" customFormat="1" ht="6.96" customHeight="1">
      <c r="B72" s="38"/>
      <c r="C72" s="39"/>
      <c r="D72" s="39"/>
      <c r="E72" s="39"/>
      <c r="F72" s="39"/>
      <c r="G72" s="39"/>
      <c r="H72" s="39"/>
      <c r="I72" s="143"/>
      <c r="J72" s="39"/>
      <c r="K72" s="39"/>
      <c r="L72" s="43"/>
    </row>
    <row r="73" s="1" customFormat="1" ht="12" customHeight="1">
      <c r="B73" s="38"/>
      <c r="C73" s="32" t="s">
        <v>21</v>
      </c>
      <c r="D73" s="39"/>
      <c r="E73" s="39"/>
      <c r="F73" s="27" t="str">
        <f>F12</f>
        <v>trať 083</v>
      </c>
      <c r="G73" s="39"/>
      <c r="H73" s="39"/>
      <c r="I73" s="145" t="s">
        <v>23</v>
      </c>
      <c r="J73" s="67" t="str">
        <f>IF(J12="","",J12)</f>
        <v>20. 3. 2019</v>
      </c>
      <c r="K73" s="39"/>
      <c r="L73" s="43"/>
    </row>
    <row r="74" s="1" customFormat="1" ht="6.96" customHeight="1">
      <c r="B74" s="38"/>
      <c r="C74" s="39"/>
      <c r="D74" s="39"/>
      <c r="E74" s="39"/>
      <c r="F74" s="39"/>
      <c r="G74" s="39"/>
      <c r="H74" s="39"/>
      <c r="I74" s="143"/>
      <c r="J74" s="39"/>
      <c r="K74" s="39"/>
      <c r="L74" s="43"/>
    </row>
    <row r="75" s="1" customFormat="1" ht="13.65" customHeight="1">
      <c r="B75" s="38"/>
      <c r="C75" s="32" t="s">
        <v>25</v>
      </c>
      <c r="D75" s="39"/>
      <c r="E75" s="39"/>
      <c r="F75" s="27" t="str">
        <f>E15</f>
        <v>SŽDC s.o., OŘ Ústí n.L., ST Ústí n.L.</v>
      </c>
      <c r="G75" s="39"/>
      <c r="H75" s="39"/>
      <c r="I75" s="145" t="s">
        <v>33</v>
      </c>
      <c r="J75" s="36" t="str">
        <f>E21</f>
        <v xml:space="preserve"> </v>
      </c>
      <c r="K75" s="39"/>
      <c r="L75" s="43"/>
    </row>
    <row r="76" s="1" customFormat="1" ht="13.65" customHeight="1">
      <c r="B76" s="38"/>
      <c r="C76" s="32" t="s">
        <v>31</v>
      </c>
      <c r="D76" s="39"/>
      <c r="E76" s="39"/>
      <c r="F76" s="27" t="str">
        <f>IF(E18="","",E18)</f>
        <v>Vyplň údaj</v>
      </c>
      <c r="G76" s="39"/>
      <c r="H76" s="39"/>
      <c r="I76" s="145" t="s">
        <v>36</v>
      </c>
      <c r="J76" s="36" t="str">
        <f>E24</f>
        <v xml:space="preserve"> </v>
      </c>
      <c r="K76" s="39"/>
      <c r="L76" s="43"/>
    </row>
    <row r="77" s="1" customFormat="1" ht="10.32" customHeight="1">
      <c r="B77" s="38"/>
      <c r="C77" s="39"/>
      <c r="D77" s="39"/>
      <c r="E77" s="39"/>
      <c r="F77" s="39"/>
      <c r="G77" s="39"/>
      <c r="H77" s="39"/>
      <c r="I77" s="143"/>
      <c r="J77" s="39"/>
      <c r="K77" s="39"/>
      <c r="L77" s="43"/>
    </row>
    <row r="78" s="10" customFormat="1" ht="29.28" customHeight="1">
      <c r="B78" s="190"/>
      <c r="C78" s="191" t="s">
        <v>142</v>
      </c>
      <c r="D78" s="192" t="s">
        <v>58</v>
      </c>
      <c r="E78" s="192" t="s">
        <v>54</v>
      </c>
      <c r="F78" s="192" t="s">
        <v>55</v>
      </c>
      <c r="G78" s="192" t="s">
        <v>143</v>
      </c>
      <c r="H78" s="192" t="s">
        <v>144</v>
      </c>
      <c r="I78" s="193" t="s">
        <v>145</v>
      </c>
      <c r="J78" s="192" t="s">
        <v>137</v>
      </c>
      <c r="K78" s="194" t="s">
        <v>146</v>
      </c>
      <c r="L78" s="195"/>
      <c r="M78" s="87" t="s">
        <v>19</v>
      </c>
      <c r="N78" s="88" t="s">
        <v>43</v>
      </c>
      <c r="O78" s="88" t="s">
        <v>147</v>
      </c>
      <c r="P78" s="88" t="s">
        <v>148</v>
      </c>
      <c r="Q78" s="88" t="s">
        <v>149</v>
      </c>
      <c r="R78" s="88" t="s">
        <v>150</v>
      </c>
      <c r="S78" s="88" t="s">
        <v>151</v>
      </c>
      <c r="T78" s="89" t="s">
        <v>152</v>
      </c>
    </row>
    <row r="79" s="1" customFormat="1" ht="22.8" customHeight="1">
      <c r="B79" s="38"/>
      <c r="C79" s="94" t="s">
        <v>153</v>
      </c>
      <c r="D79" s="39"/>
      <c r="E79" s="39"/>
      <c r="F79" s="39"/>
      <c r="G79" s="39"/>
      <c r="H79" s="39"/>
      <c r="I79" s="143"/>
      <c r="J79" s="196">
        <f>BK79</f>
        <v>0</v>
      </c>
      <c r="K79" s="39"/>
      <c r="L79" s="43"/>
      <c r="M79" s="90"/>
      <c r="N79" s="91"/>
      <c r="O79" s="91"/>
      <c r="P79" s="197">
        <f>SUM(P80:P111)</f>
        <v>0</v>
      </c>
      <c r="Q79" s="91"/>
      <c r="R79" s="197">
        <f>SUM(R80:R111)</f>
        <v>48.654059999999987</v>
      </c>
      <c r="S79" s="91"/>
      <c r="T79" s="198">
        <f>SUM(T80:T111)</f>
        <v>0</v>
      </c>
      <c r="AT79" s="17" t="s">
        <v>72</v>
      </c>
      <c r="AU79" s="17" t="s">
        <v>138</v>
      </c>
      <c r="BK79" s="199">
        <f>SUM(BK80:BK111)</f>
        <v>0</v>
      </c>
    </row>
    <row r="80" s="1" customFormat="1" ht="22.5" customHeight="1">
      <c r="B80" s="38"/>
      <c r="C80" s="242" t="s">
        <v>77</v>
      </c>
      <c r="D80" s="242" t="s">
        <v>185</v>
      </c>
      <c r="E80" s="243" t="s">
        <v>564</v>
      </c>
      <c r="F80" s="244" t="s">
        <v>565</v>
      </c>
      <c r="G80" s="245" t="s">
        <v>495</v>
      </c>
      <c r="H80" s="246">
        <v>29.699999999999999</v>
      </c>
      <c r="I80" s="247"/>
      <c r="J80" s="248">
        <f>ROUND(I80*H80,2)</f>
        <v>0</v>
      </c>
      <c r="K80" s="244" t="s">
        <v>163</v>
      </c>
      <c r="L80" s="249"/>
      <c r="M80" s="250" t="s">
        <v>19</v>
      </c>
      <c r="N80" s="251" t="s">
        <v>44</v>
      </c>
      <c r="O80" s="79"/>
      <c r="P80" s="225">
        <f>O80*H80</f>
        <v>0</v>
      </c>
      <c r="Q80" s="225">
        <v>0.95499999999999996</v>
      </c>
      <c r="R80" s="225">
        <f>Q80*H80</f>
        <v>28.363499999999998</v>
      </c>
      <c r="S80" s="225">
        <v>0</v>
      </c>
      <c r="T80" s="226">
        <f>S80*H80</f>
        <v>0</v>
      </c>
      <c r="AR80" s="17" t="s">
        <v>188</v>
      </c>
      <c r="AT80" s="17" t="s">
        <v>185</v>
      </c>
      <c r="AU80" s="17" t="s">
        <v>73</v>
      </c>
      <c r="AY80" s="17" t="s">
        <v>156</v>
      </c>
      <c r="BE80" s="227">
        <f>IF(N80="základní",J80,0)</f>
        <v>0</v>
      </c>
      <c r="BF80" s="227">
        <f>IF(N80="snížená",J80,0)</f>
        <v>0</v>
      </c>
      <c r="BG80" s="227">
        <f>IF(N80="zákl. přenesená",J80,0)</f>
        <v>0</v>
      </c>
      <c r="BH80" s="227">
        <f>IF(N80="sníž. přenesená",J80,0)</f>
        <v>0</v>
      </c>
      <c r="BI80" s="227">
        <f>IF(N80="nulová",J80,0)</f>
        <v>0</v>
      </c>
      <c r="BJ80" s="17" t="s">
        <v>77</v>
      </c>
      <c r="BK80" s="227">
        <f>ROUND(I80*H80,2)</f>
        <v>0</v>
      </c>
      <c r="BL80" s="17" t="s">
        <v>164</v>
      </c>
      <c r="BM80" s="17" t="s">
        <v>566</v>
      </c>
    </row>
    <row r="81" s="1" customFormat="1" ht="22.5" customHeight="1">
      <c r="B81" s="38"/>
      <c r="C81" s="242" t="s">
        <v>81</v>
      </c>
      <c r="D81" s="242" t="s">
        <v>185</v>
      </c>
      <c r="E81" s="243" t="s">
        <v>567</v>
      </c>
      <c r="F81" s="244" t="s">
        <v>568</v>
      </c>
      <c r="G81" s="245" t="s">
        <v>162</v>
      </c>
      <c r="H81" s="246">
        <v>89</v>
      </c>
      <c r="I81" s="247"/>
      <c r="J81" s="248">
        <f>ROUND(I81*H81,2)</f>
        <v>0</v>
      </c>
      <c r="K81" s="244" t="s">
        <v>163</v>
      </c>
      <c r="L81" s="249"/>
      <c r="M81" s="250" t="s">
        <v>19</v>
      </c>
      <c r="N81" s="251" t="s">
        <v>44</v>
      </c>
      <c r="O81" s="79"/>
      <c r="P81" s="225">
        <f>O81*H81</f>
        <v>0</v>
      </c>
      <c r="Q81" s="225">
        <v>0</v>
      </c>
      <c r="R81" s="225">
        <f>Q81*H81</f>
        <v>0</v>
      </c>
      <c r="S81" s="225">
        <v>0</v>
      </c>
      <c r="T81" s="226">
        <f>S81*H81</f>
        <v>0</v>
      </c>
      <c r="AR81" s="17" t="s">
        <v>188</v>
      </c>
      <c r="AT81" s="17" t="s">
        <v>185</v>
      </c>
      <c r="AU81" s="17" t="s">
        <v>73</v>
      </c>
      <c r="AY81" s="17" t="s">
        <v>156</v>
      </c>
      <c r="BE81" s="227">
        <f>IF(N81="základní",J81,0)</f>
        <v>0</v>
      </c>
      <c r="BF81" s="227">
        <f>IF(N81="snížená",J81,0)</f>
        <v>0</v>
      </c>
      <c r="BG81" s="227">
        <f>IF(N81="zákl. přenesená",J81,0)</f>
        <v>0</v>
      </c>
      <c r="BH81" s="227">
        <f>IF(N81="sníž. přenesená",J81,0)</f>
        <v>0</v>
      </c>
      <c r="BI81" s="227">
        <f>IF(N81="nulová",J81,0)</f>
        <v>0</v>
      </c>
      <c r="BJ81" s="17" t="s">
        <v>77</v>
      </c>
      <c r="BK81" s="227">
        <f>ROUND(I81*H81,2)</f>
        <v>0</v>
      </c>
      <c r="BL81" s="17" t="s">
        <v>164</v>
      </c>
      <c r="BM81" s="17" t="s">
        <v>569</v>
      </c>
    </row>
    <row r="82" s="12" customFormat="1">
      <c r="B82" s="231"/>
      <c r="C82" s="232"/>
      <c r="D82" s="228" t="s">
        <v>177</v>
      </c>
      <c r="E82" s="233" t="s">
        <v>19</v>
      </c>
      <c r="F82" s="234" t="s">
        <v>570</v>
      </c>
      <c r="G82" s="232"/>
      <c r="H82" s="235">
        <v>41</v>
      </c>
      <c r="I82" s="236"/>
      <c r="J82" s="232"/>
      <c r="K82" s="232"/>
      <c r="L82" s="237"/>
      <c r="M82" s="238"/>
      <c r="N82" s="239"/>
      <c r="O82" s="239"/>
      <c r="P82" s="239"/>
      <c r="Q82" s="239"/>
      <c r="R82" s="239"/>
      <c r="S82" s="239"/>
      <c r="T82" s="240"/>
      <c r="AT82" s="241" t="s">
        <v>177</v>
      </c>
      <c r="AU82" s="241" t="s">
        <v>73</v>
      </c>
      <c r="AV82" s="12" t="s">
        <v>81</v>
      </c>
      <c r="AW82" s="12" t="s">
        <v>35</v>
      </c>
      <c r="AX82" s="12" t="s">
        <v>73</v>
      </c>
      <c r="AY82" s="241" t="s">
        <v>156</v>
      </c>
    </row>
    <row r="83" s="12" customFormat="1">
      <c r="B83" s="231"/>
      <c r="C83" s="232"/>
      <c r="D83" s="228" t="s">
        <v>177</v>
      </c>
      <c r="E83" s="233" t="s">
        <v>19</v>
      </c>
      <c r="F83" s="234" t="s">
        <v>571</v>
      </c>
      <c r="G83" s="232"/>
      <c r="H83" s="235">
        <v>48</v>
      </c>
      <c r="I83" s="236"/>
      <c r="J83" s="232"/>
      <c r="K83" s="232"/>
      <c r="L83" s="237"/>
      <c r="M83" s="238"/>
      <c r="N83" s="239"/>
      <c r="O83" s="239"/>
      <c r="P83" s="239"/>
      <c r="Q83" s="239"/>
      <c r="R83" s="239"/>
      <c r="S83" s="239"/>
      <c r="T83" s="240"/>
      <c r="AT83" s="241" t="s">
        <v>177</v>
      </c>
      <c r="AU83" s="241" t="s">
        <v>73</v>
      </c>
      <c r="AV83" s="12" t="s">
        <v>81</v>
      </c>
      <c r="AW83" s="12" t="s">
        <v>35</v>
      </c>
      <c r="AX83" s="12" t="s">
        <v>73</v>
      </c>
      <c r="AY83" s="241" t="s">
        <v>156</v>
      </c>
    </row>
    <row r="84" s="14" customFormat="1">
      <c r="B84" s="262"/>
      <c r="C84" s="263"/>
      <c r="D84" s="228" t="s">
        <v>177</v>
      </c>
      <c r="E84" s="264" t="s">
        <v>19</v>
      </c>
      <c r="F84" s="265" t="s">
        <v>233</v>
      </c>
      <c r="G84" s="263"/>
      <c r="H84" s="266">
        <v>89</v>
      </c>
      <c r="I84" s="267"/>
      <c r="J84" s="263"/>
      <c r="K84" s="263"/>
      <c r="L84" s="268"/>
      <c r="M84" s="269"/>
      <c r="N84" s="270"/>
      <c r="O84" s="270"/>
      <c r="P84" s="270"/>
      <c r="Q84" s="270"/>
      <c r="R84" s="270"/>
      <c r="S84" s="270"/>
      <c r="T84" s="271"/>
      <c r="AT84" s="272" t="s">
        <v>177</v>
      </c>
      <c r="AU84" s="272" t="s">
        <v>73</v>
      </c>
      <c r="AV84" s="14" t="s">
        <v>164</v>
      </c>
      <c r="AW84" s="14" t="s">
        <v>35</v>
      </c>
      <c r="AX84" s="14" t="s">
        <v>77</v>
      </c>
      <c r="AY84" s="272" t="s">
        <v>156</v>
      </c>
    </row>
    <row r="85" s="1" customFormat="1" ht="22.5" customHeight="1">
      <c r="B85" s="38"/>
      <c r="C85" s="242" t="s">
        <v>89</v>
      </c>
      <c r="D85" s="242" t="s">
        <v>185</v>
      </c>
      <c r="E85" s="243" t="s">
        <v>572</v>
      </c>
      <c r="F85" s="244" t="s">
        <v>573</v>
      </c>
      <c r="G85" s="245" t="s">
        <v>162</v>
      </c>
      <c r="H85" s="246">
        <v>11</v>
      </c>
      <c r="I85" s="247"/>
      <c r="J85" s="248">
        <f>ROUND(I85*H85,2)</f>
        <v>0</v>
      </c>
      <c r="K85" s="244" t="s">
        <v>163</v>
      </c>
      <c r="L85" s="249"/>
      <c r="M85" s="250" t="s">
        <v>19</v>
      </c>
      <c r="N85" s="251" t="s">
        <v>44</v>
      </c>
      <c r="O85" s="79"/>
      <c r="P85" s="225">
        <f>O85*H85</f>
        <v>0</v>
      </c>
      <c r="Q85" s="225">
        <v>0</v>
      </c>
      <c r="R85" s="225">
        <f>Q85*H85</f>
        <v>0</v>
      </c>
      <c r="S85" s="225">
        <v>0</v>
      </c>
      <c r="T85" s="226">
        <f>S85*H85</f>
        <v>0</v>
      </c>
      <c r="AR85" s="17" t="s">
        <v>188</v>
      </c>
      <c r="AT85" s="17" t="s">
        <v>185</v>
      </c>
      <c r="AU85" s="17" t="s">
        <v>73</v>
      </c>
      <c r="AY85" s="17" t="s">
        <v>156</v>
      </c>
      <c r="BE85" s="227">
        <f>IF(N85="základní",J85,0)</f>
        <v>0</v>
      </c>
      <c r="BF85" s="227">
        <f>IF(N85="snížená",J85,0)</f>
        <v>0</v>
      </c>
      <c r="BG85" s="227">
        <f>IF(N85="zákl. přenesená",J85,0)</f>
        <v>0</v>
      </c>
      <c r="BH85" s="227">
        <f>IF(N85="sníž. přenesená",J85,0)</f>
        <v>0</v>
      </c>
      <c r="BI85" s="227">
        <f>IF(N85="nulová",J85,0)</f>
        <v>0</v>
      </c>
      <c r="BJ85" s="17" t="s">
        <v>77</v>
      </c>
      <c r="BK85" s="227">
        <f>ROUND(I85*H85,2)</f>
        <v>0</v>
      </c>
      <c r="BL85" s="17" t="s">
        <v>164</v>
      </c>
      <c r="BM85" s="17" t="s">
        <v>574</v>
      </c>
    </row>
    <row r="86" s="12" customFormat="1">
      <c r="B86" s="231"/>
      <c r="C86" s="232"/>
      <c r="D86" s="228" t="s">
        <v>177</v>
      </c>
      <c r="E86" s="233" t="s">
        <v>19</v>
      </c>
      <c r="F86" s="234" t="s">
        <v>575</v>
      </c>
      <c r="G86" s="232"/>
      <c r="H86" s="235">
        <v>11</v>
      </c>
      <c r="I86" s="236"/>
      <c r="J86" s="232"/>
      <c r="K86" s="232"/>
      <c r="L86" s="237"/>
      <c r="M86" s="238"/>
      <c r="N86" s="239"/>
      <c r="O86" s="239"/>
      <c r="P86" s="239"/>
      <c r="Q86" s="239"/>
      <c r="R86" s="239"/>
      <c r="S86" s="239"/>
      <c r="T86" s="240"/>
      <c r="AT86" s="241" t="s">
        <v>177</v>
      </c>
      <c r="AU86" s="241" t="s">
        <v>73</v>
      </c>
      <c r="AV86" s="12" t="s">
        <v>81</v>
      </c>
      <c r="AW86" s="12" t="s">
        <v>35</v>
      </c>
      <c r="AX86" s="12" t="s">
        <v>77</v>
      </c>
      <c r="AY86" s="241" t="s">
        <v>156</v>
      </c>
    </row>
    <row r="87" s="1" customFormat="1" ht="22.5" customHeight="1">
      <c r="B87" s="38"/>
      <c r="C87" s="242" t="s">
        <v>164</v>
      </c>
      <c r="D87" s="242" t="s">
        <v>185</v>
      </c>
      <c r="E87" s="243" t="s">
        <v>576</v>
      </c>
      <c r="F87" s="244" t="s">
        <v>577</v>
      </c>
      <c r="G87" s="245" t="s">
        <v>162</v>
      </c>
      <c r="H87" s="246">
        <v>150</v>
      </c>
      <c r="I87" s="247"/>
      <c r="J87" s="248">
        <f>ROUND(I87*H87,2)</f>
        <v>0</v>
      </c>
      <c r="K87" s="244" t="s">
        <v>163</v>
      </c>
      <c r="L87" s="249"/>
      <c r="M87" s="250" t="s">
        <v>19</v>
      </c>
      <c r="N87" s="251" t="s">
        <v>44</v>
      </c>
      <c r="O87" s="79"/>
      <c r="P87" s="225">
        <f>O87*H87</f>
        <v>0</v>
      </c>
      <c r="Q87" s="225">
        <v>0.104</v>
      </c>
      <c r="R87" s="225">
        <f>Q87*H87</f>
        <v>15.6</v>
      </c>
      <c r="S87" s="225">
        <v>0</v>
      </c>
      <c r="T87" s="226">
        <f>S87*H87</f>
        <v>0</v>
      </c>
      <c r="AR87" s="17" t="s">
        <v>188</v>
      </c>
      <c r="AT87" s="17" t="s">
        <v>185</v>
      </c>
      <c r="AU87" s="17" t="s">
        <v>73</v>
      </c>
      <c r="AY87" s="17" t="s">
        <v>156</v>
      </c>
      <c r="BE87" s="227">
        <f>IF(N87="základní",J87,0)</f>
        <v>0</v>
      </c>
      <c r="BF87" s="227">
        <f>IF(N87="snížená",J87,0)</f>
        <v>0</v>
      </c>
      <c r="BG87" s="227">
        <f>IF(N87="zákl. přenesená",J87,0)</f>
        <v>0</v>
      </c>
      <c r="BH87" s="227">
        <f>IF(N87="sníž. přenesená",J87,0)</f>
        <v>0</v>
      </c>
      <c r="BI87" s="227">
        <f>IF(N87="nulová",J87,0)</f>
        <v>0</v>
      </c>
      <c r="BJ87" s="17" t="s">
        <v>77</v>
      </c>
      <c r="BK87" s="227">
        <f>ROUND(I87*H87,2)</f>
        <v>0</v>
      </c>
      <c r="BL87" s="17" t="s">
        <v>164</v>
      </c>
      <c r="BM87" s="17" t="s">
        <v>578</v>
      </c>
    </row>
    <row r="88" s="12" customFormat="1">
      <c r="B88" s="231"/>
      <c r="C88" s="232"/>
      <c r="D88" s="228" t="s">
        <v>177</v>
      </c>
      <c r="E88" s="233" t="s">
        <v>19</v>
      </c>
      <c r="F88" s="234" t="s">
        <v>579</v>
      </c>
      <c r="G88" s="232"/>
      <c r="H88" s="235">
        <v>35</v>
      </c>
      <c r="I88" s="236"/>
      <c r="J88" s="232"/>
      <c r="K88" s="232"/>
      <c r="L88" s="237"/>
      <c r="M88" s="238"/>
      <c r="N88" s="239"/>
      <c r="O88" s="239"/>
      <c r="P88" s="239"/>
      <c r="Q88" s="239"/>
      <c r="R88" s="239"/>
      <c r="S88" s="239"/>
      <c r="T88" s="240"/>
      <c r="AT88" s="241" t="s">
        <v>177</v>
      </c>
      <c r="AU88" s="241" t="s">
        <v>73</v>
      </c>
      <c r="AV88" s="12" t="s">
        <v>81</v>
      </c>
      <c r="AW88" s="12" t="s">
        <v>35</v>
      </c>
      <c r="AX88" s="12" t="s">
        <v>73</v>
      </c>
      <c r="AY88" s="241" t="s">
        <v>156</v>
      </c>
    </row>
    <row r="89" s="12" customFormat="1">
      <c r="B89" s="231"/>
      <c r="C89" s="232"/>
      <c r="D89" s="228" t="s">
        <v>177</v>
      </c>
      <c r="E89" s="233" t="s">
        <v>19</v>
      </c>
      <c r="F89" s="234" t="s">
        <v>580</v>
      </c>
      <c r="G89" s="232"/>
      <c r="H89" s="235">
        <v>47</v>
      </c>
      <c r="I89" s="236"/>
      <c r="J89" s="232"/>
      <c r="K89" s="232"/>
      <c r="L89" s="237"/>
      <c r="M89" s="238"/>
      <c r="N89" s="239"/>
      <c r="O89" s="239"/>
      <c r="P89" s="239"/>
      <c r="Q89" s="239"/>
      <c r="R89" s="239"/>
      <c r="S89" s="239"/>
      <c r="T89" s="240"/>
      <c r="AT89" s="241" t="s">
        <v>177</v>
      </c>
      <c r="AU89" s="241" t="s">
        <v>73</v>
      </c>
      <c r="AV89" s="12" t="s">
        <v>81</v>
      </c>
      <c r="AW89" s="12" t="s">
        <v>35</v>
      </c>
      <c r="AX89" s="12" t="s">
        <v>73</v>
      </c>
      <c r="AY89" s="241" t="s">
        <v>156</v>
      </c>
    </row>
    <row r="90" s="12" customFormat="1">
      <c r="B90" s="231"/>
      <c r="C90" s="232"/>
      <c r="D90" s="228" t="s">
        <v>177</v>
      </c>
      <c r="E90" s="233" t="s">
        <v>19</v>
      </c>
      <c r="F90" s="234" t="s">
        <v>581</v>
      </c>
      <c r="G90" s="232"/>
      <c r="H90" s="235">
        <v>43</v>
      </c>
      <c r="I90" s="236"/>
      <c r="J90" s="232"/>
      <c r="K90" s="232"/>
      <c r="L90" s="237"/>
      <c r="M90" s="238"/>
      <c r="N90" s="239"/>
      <c r="O90" s="239"/>
      <c r="P90" s="239"/>
      <c r="Q90" s="239"/>
      <c r="R90" s="239"/>
      <c r="S90" s="239"/>
      <c r="T90" s="240"/>
      <c r="AT90" s="241" t="s">
        <v>177</v>
      </c>
      <c r="AU90" s="241" t="s">
        <v>73</v>
      </c>
      <c r="AV90" s="12" t="s">
        <v>81</v>
      </c>
      <c r="AW90" s="12" t="s">
        <v>35</v>
      </c>
      <c r="AX90" s="12" t="s">
        <v>73</v>
      </c>
      <c r="AY90" s="241" t="s">
        <v>156</v>
      </c>
    </row>
    <row r="91" s="12" customFormat="1">
      <c r="B91" s="231"/>
      <c r="C91" s="232"/>
      <c r="D91" s="228" t="s">
        <v>177</v>
      </c>
      <c r="E91" s="233" t="s">
        <v>19</v>
      </c>
      <c r="F91" s="234" t="s">
        <v>582</v>
      </c>
      <c r="G91" s="232"/>
      <c r="H91" s="235">
        <v>25</v>
      </c>
      <c r="I91" s="236"/>
      <c r="J91" s="232"/>
      <c r="K91" s="232"/>
      <c r="L91" s="237"/>
      <c r="M91" s="238"/>
      <c r="N91" s="239"/>
      <c r="O91" s="239"/>
      <c r="P91" s="239"/>
      <c r="Q91" s="239"/>
      <c r="R91" s="239"/>
      <c r="S91" s="239"/>
      <c r="T91" s="240"/>
      <c r="AT91" s="241" t="s">
        <v>177</v>
      </c>
      <c r="AU91" s="241" t="s">
        <v>73</v>
      </c>
      <c r="AV91" s="12" t="s">
        <v>81</v>
      </c>
      <c r="AW91" s="12" t="s">
        <v>35</v>
      </c>
      <c r="AX91" s="12" t="s">
        <v>73</v>
      </c>
      <c r="AY91" s="241" t="s">
        <v>156</v>
      </c>
    </row>
    <row r="92" s="14" customFormat="1">
      <c r="B92" s="262"/>
      <c r="C92" s="263"/>
      <c r="D92" s="228" t="s">
        <v>177</v>
      </c>
      <c r="E92" s="264" t="s">
        <v>19</v>
      </c>
      <c r="F92" s="265" t="s">
        <v>233</v>
      </c>
      <c r="G92" s="263"/>
      <c r="H92" s="266">
        <v>150</v>
      </c>
      <c r="I92" s="267"/>
      <c r="J92" s="263"/>
      <c r="K92" s="263"/>
      <c r="L92" s="268"/>
      <c r="M92" s="269"/>
      <c r="N92" s="270"/>
      <c r="O92" s="270"/>
      <c r="P92" s="270"/>
      <c r="Q92" s="270"/>
      <c r="R92" s="270"/>
      <c r="S92" s="270"/>
      <c r="T92" s="271"/>
      <c r="AT92" s="272" t="s">
        <v>177</v>
      </c>
      <c r="AU92" s="272" t="s">
        <v>73</v>
      </c>
      <c r="AV92" s="14" t="s">
        <v>164</v>
      </c>
      <c r="AW92" s="14" t="s">
        <v>35</v>
      </c>
      <c r="AX92" s="14" t="s">
        <v>77</v>
      </c>
      <c r="AY92" s="272" t="s">
        <v>156</v>
      </c>
    </row>
    <row r="93" s="1" customFormat="1" ht="22.5" customHeight="1">
      <c r="B93" s="38"/>
      <c r="C93" s="242" t="s">
        <v>157</v>
      </c>
      <c r="D93" s="242" t="s">
        <v>185</v>
      </c>
      <c r="E93" s="243" t="s">
        <v>583</v>
      </c>
      <c r="F93" s="244" t="s">
        <v>584</v>
      </c>
      <c r="G93" s="245" t="s">
        <v>162</v>
      </c>
      <c r="H93" s="246">
        <v>10</v>
      </c>
      <c r="I93" s="247"/>
      <c r="J93" s="248">
        <f>ROUND(I93*H93,2)</f>
        <v>0</v>
      </c>
      <c r="K93" s="244" t="s">
        <v>163</v>
      </c>
      <c r="L93" s="249"/>
      <c r="M93" s="250" t="s">
        <v>19</v>
      </c>
      <c r="N93" s="251" t="s">
        <v>44</v>
      </c>
      <c r="O93" s="79"/>
      <c r="P93" s="225">
        <f>O93*H93</f>
        <v>0</v>
      </c>
      <c r="Q93" s="225">
        <v>0.24418999999999999</v>
      </c>
      <c r="R93" s="225">
        <f>Q93*H93</f>
        <v>2.4419</v>
      </c>
      <c r="S93" s="225">
        <v>0</v>
      </c>
      <c r="T93" s="226">
        <f>S93*H93</f>
        <v>0</v>
      </c>
      <c r="AR93" s="17" t="s">
        <v>188</v>
      </c>
      <c r="AT93" s="17" t="s">
        <v>185</v>
      </c>
      <c r="AU93" s="17" t="s">
        <v>73</v>
      </c>
      <c r="AY93" s="17" t="s">
        <v>156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17" t="s">
        <v>77</v>
      </c>
      <c r="BK93" s="227">
        <f>ROUND(I93*H93,2)</f>
        <v>0</v>
      </c>
      <c r="BL93" s="17" t="s">
        <v>164</v>
      </c>
      <c r="BM93" s="17" t="s">
        <v>585</v>
      </c>
    </row>
    <row r="94" s="12" customFormat="1">
      <c r="B94" s="231"/>
      <c r="C94" s="232"/>
      <c r="D94" s="228" t="s">
        <v>177</v>
      </c>
      <c r="E94" s="233" t="s">
        <v>19</v>
      </c>
      <c r="F94" s="234" t="s">
        <v>586</v>
      </c>
      <c r="G94" s="232"/>
      <c r="H94" s="235">
        <v>2</v>
      </c>
      <c r="I94" s="236"/>
      <c r="J94" s="232"/>
      <c r="K94" s="232"/>
      <c r="L94" s="237"/>
      <c r="M94" s="238"/>
      <c r="N94" s="239"/>
      <c r="O94" s="239"/>
      <c r="P94" s="239"/>
      <c r="Q94" s="239"/>
      <c r="R94" s="239"/>
      <c r="S94" s="239"/>
      <c r="T94" s="240"/>
      <c r="AT94" s="241" t="s">
        <v>177</v>
      </c>
      <c r="AU94" s="241" t="s">
        <v>73</v>
      </c>
      <c r="AV94" s="12" t="s">
        <v>81</v>
      </c>
      <c r="AW94" s="12" t="s">
        <v>35</v>
      </c>
      <c r="AX94" s="12" t="s">
        <v>73</v>
      </c>
      <c r="AY94" s="241" t="s">
        <v>156</v>
      </c>
    </row>
    <row r="95" s="12" customFormat="1">
      <c r="B95" s="231"/>
      <c r="C95" s="232"/>
      <c r="D95" s="228" t="s">
        <v>177</v>
      </c>
      <c r="E95" s="233" t="s">
        <v>19</v>
      </c>
      <c r="F95" s="234" t="s">
        <v>587</v>
      </c>
      <c r="G95" s="232"/>
      <c r="H95" s="235">
        <v>2</v>
      </c>
      <c r="I95" s="236"/>
      <c r="J95" s="232"/>
      <c r="K95" s="232"/>
      <c r="L95" s="237"/>
      <c r="M95" s="238"/>
      <c r="N95" s="239"/>
      <c r="O95" s="239"/>
      <c r="P95" s="239"/>
      <c r="Q95" s="239"/>
      <c r="R95" s="239"/>
      <c r="S95" s="239"/>
      <c r="T95" s="240"/>
      <c r="AT95" s="241" t="s">
        <v>177</v>
      </c>
      <c r="AU95" s="241" t="s">
        <v>73</v>
      </c>
      <c r="AV95" s="12" t="s">
        <v>81</v>
      </c>
      <c r="AW95" s="12" t="s">
        <v>35</v>
      </c>
      <c r="AX95" s="12" t="s">
        <v>73</v>
      </c>
      <c r="AY95" s="241" t="s">
        <v>156</v>
      </c>
    </row>
    <row r="96" s="12" customFormat="1">
      <c r="B96" s="231"/>
      <c r="C96" s="232"/>
      <c r="D96" s="228" t="s">
        <v>177</v>
      </c>
      <c r="E96" s="233" t="s">
        <v>19</v>
      </c>
      <c r="F96" s="234" t="s">
        <v>588</v>
      </c>
      <c r="G96" s="232"/>
      <c r="H96" s="235">
        <v>2</v>
      </c>
      <c r="I96" s="236"/>
      <c r="J96" s="232"/>
      <c r="K96" s="232"/>
      <c r="L96" s="237"/>
      <c r="M96" s="238"/>
      <c r="N96" s="239"/>
      <c r="O96" s="239"/>
      <c r="P96" s="239"/>
      <c r="Q96" s="239"/>
      <c r="R96" s="239"/>
      <c r="S96" s="239"/>
      <c r="T96" s="240"/>
      <c r="AT96" s="241" t="s">
        <v>177</v>
      </c>
      <c r="AU96" s="241" t="s">
        <v>73</v>
      </c>
      <c r="AV96" s="12" t="s">
        <v>81</v>
      </c>
      <c r="AW96" s="12" t="s">
        <v>35</v>
      </c>
      <c r="AX96" s="12" t="s">
        <v>73</v>
      </c>
      <c r="AY96" s="241" t="s">
        <v>156</v>
      </c>
    </row>
    <row r="97" s="12" customFormat="1">
      <c r="B97" s="231"/>
      <c r="C97" s="232"/>
      <c r="D97" s="228" t="s">
        <v>177</v>
      </c>
      <c r="E97" s="233" t="s">
        <v>19</v>
      </c>
      <c r="F97" s="234" t="s">
        <v>589</v>
      </c>
      <c r="G97" s="232"/>
      <c r="H97" s="235">
        <v>4</v>
      </c>
      <c r="I97" s="236"/>
      <c r="J97" s="232"/>
      <c r="K97" s="232"/>
      <c r="L97" s="237"/>
      <c r="M97" s="238"/>
      <c r="N97" s="239"/>
      <c r="O97" s="239"/>
      <c r="P97" s="239"/>
      <c r="Q97" s="239"/>
      <c r="R97" s="239"/>
      <c r="S97" s="239"/>
      <c r="T97" s="240"/>
      <c r="AT97" s="241" t="s">
        <v>177</v>
      </c>
      <c r="AU97" s="241" t="s">
        <v>73</v>
      </c>
      <c r="AV97" s="12" t="s">
        <v>81</v>
      </c>
      <c r="AW97" s="12" t="s">
        <v>35</v>
      </c>
      <c r="AX97" s="12" t="s">
        <v>73</v>
      </c>
      <c r="AY97" s="241" t="s">
        <v>156</v>
      </c>
    </row>
    <row r="98" s="14" customFormat="1">
      <c r="B98" s="262"/>
      <c r="C98" s="263"/>
      <c r="D98" s="228" t="s">
        <v>177</v>
      </c>
      <c r="E98" s="264" t="s">
        <v>19</v>
      </c>
      <c r="F98" s="265" t="s">
        <v>233</v>
      </c>
      <c r="G98" s="263"/>
      <c r="H98" s="266">
        <v>10</v>
      </c>
      <c r="I98" s="267"/>
      <c r="J98" s="263"/>
      <c r="K98" s="263"/>
      <c r="L98" s="268"/>
      <c r="M98" s="269"/>
      <c r="N98" s="270"/>
      <c r="O98" s="270"/>
      <c r="P98" s="270"/>
      <c r="Q98" s="270"/>
      <c r="R98" s="270"/>
      <c r="S98" s="270"/>
      <c r="T98" s="271"/>
      <c r="AT98" s="272" t="s">
        <v>177</v>
      </c>
      <c r="AU98" s="272" t="s">
        <v>73</v>
      </c>
      <c r="AV98" s="14" t="s">
        <v>164</v>
      </c>
      <c r="AW98" s="14" t="s">
        <v>35</v>
      </c>
      <c r="AX98" s="14" t="s">
        <v>77</v>
      </c>
      <c r="AY98" s="272" t="s">
        <v>156</v>
      </c>
    </row>
    <row r="99" s="1" customFormat="1" ht="22.5" customHeight="1">
      <c r="B99" s="38"/>
      <c r="C99" s="242" t="s">
        <v>184</v>
      </c>
      <c r="D99" s="242" t="s">
        <v>185</v>
      </c>
      <c r="E99" s="243" t="s">
        <v>590</v>
      </c>
      <c r="F99" s="244" t="s">
        <v>591</v>
      </c>
      <c r="G99" s="245" t="s">
        <v>162</v>
      </c>
      <c r="H99" s="246">
        <v>2</v>
      </c>
      <c r="I99" s="247"/>
      <c r="J99" s="248">
        <f>ROUND(I99*H99,2)</f>
        <v>0</v>
      </c>
      <c r="K99" s="244" t="s">
        <v>163</v>
      </c>
      <c r="L99" s="249"/>
      <c r="M99" s="250" t="s">
        <v>19</v>
      </c>
      <c r="N99" s="251" t="s">
        <v>44</v>
      </c>
      <c r="O99" s="79"/>
      <c r="P99" s="225">
        <f>O99*H99</f>
        <v>0</v>
      </c>
      <c r="Q99" s="225">
        <v>0.26889000000000002</v>
      </c>
      <c r="R99" s="225">
        <f>Q99*H99</f>
        <v>0.53778000000000004</v>
      </c>
      <c r="S99" s="225">
        <v>0</v>
      </c>
      <c r="T99" s="226">
        <f>S99*H99</f>
        <v>0</v>
      </c>
      <c r="AR99" s="17" t="s">
        <v>188</v>
      </c>
      <c r="AT99" s="17" t="s">
        <v>185</v>
      </c>
      <c r="AU99" s="17" t="s">
        <v>73</v>
      </c>
      <c r="AY99" s="17" t="s">
        <v>156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7" t="s">
        <v>77</v>
      </c>
      <c r="BK99" s="227">
        <f>ROUND(I99*H99,2)</f>
        <v>0</v>
      </c>
      <c r="BL99" s="17" t="s">
        <v>164</v>
      </c>
      <c r="BM99" s="17" t="s">
        <v>592</v>
      </c>
    </row>
    <row r="100" s="12" customFormat="1">
      <c r="B100" s="231"/>
      <c r="C100" s="232"/>
      <c r="D100" s="228" t="s">
        <v>177</v>
      </c>
      <c r="E100" s="233" t="s">
        <v>19</v>
      </c>
      <c r="F100" s="234" t="s">
        <v>593</v>
      </c>
      <c r="G100" s="232"/>
      <c r="H100" s="235">
        <v>2</v>
      </c>
      <c r="I100" s="236"/>
      <c r="J100" s="232"/>
      <c r="K100" s="232"/>
      <c r="L100" s="237"/>
      <c r="M100" s="238"/>
      <c r="N100" s="239"/>
      <c r="O100" s="239"/>
      <c r="P100" s="239"/>
      <c r="Q100" s="239"/>
      <c r="R100" s="239"/>
      <c r="S100" s="239"/>
      <c r="T100" s="240"/>
      <c r="AT100" s="241" t="s">
        <v>177</v>
      </c>
      <c r="AU100" s="241" t="s">
        <v>73</v>
      </c>
      <c r="AV100" s="12" t="s">
        <v>81</v>
      </c>
      <c r="AW100" s="12" t="s">
        <v>35</v>
      </c>
      <c r="AX100" s="12" t="s">
        <v>77</v>
      </c>
      <c r="AY100" s="241" t="s">
        <v>156</v>
      </c>
    </row>
    <row r="101" s="1" customFormat="1" ht="22.5" customHeight="1">
      <c r="B101" s="38"/>
      <c r="C101" s="242" t="s">
        <v>190</v>
      </c>
      <c r="D101" s="242" t="s">
        <v>185</v>
      </c>
      <c r="E101" s="243" t="s">
        <v>594</v>
      </c>
      <c r="F101" s="244" t="s">
        <v>595</v>
      </c>
      <c r="G101" s="245" t="s">
        <v>162</v>
      </c>
      <c r="H101" s="246">
        <v>2</v>
      </c>
      <c r="I101" s="247"/>
      <c r="J101" s="248">
        <f>ROUND(I101*H101,2)</f>
        <v>0</v>
      </c>
      <c r="K101" s="244" t="s">
        <v>163</v>
      </c>
      <c r="L101" s="249"/>
      <c r="M101" s="250" t="s">
        <v>19</v>
      </c>
      <c r="N101" s="251" t="s">
        <v>44</v>
      </c>
      <c r="O101" s="79"/>
      <c r="P101" s="225">
        <f>O101*H101</f>
        <v>0</v>
      </c>
      <c r="Q101" s="225">
        <v>0.29358000000000001</v>
      </c>
      <c r="R101" s="225">
        <f>Q101*H101</f>
        <v>0.58716000000000002</v>
      </c>
      <c r="S101" s="225">
        <v>0</v>
      </c>
      <c r="T101" s="226">
        <f>S101*H101</f>
        <v>0</v>
      </c>
      <c r="AR101" s="17" t="s">
        <v>188</v>
      </c>
      <c r="AT101" s="17" t="s">
        <v>185</v>
      </c>
      <c r="AU101" s="17" t="s">
        <v>73</v>
      </c>
      <c r="AY101" s="17" t="s">
        <v>156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7" t="s">
        <v>77</v>
      </c>
      <c r="BK101" s="227">
        <f>ROUND(I101*H101,2)</f>
        <v>0</v>
      </c>
      <c r="BL101" s="17" t="s">
        <v>164</v>
      </c>
      <c r="BM101" s="17" t="s">
        <v>596</v>
      </c>
    </row>
    <row r="102" s="12" customFormat="1">
      <c r="B102" s="231"/>
      <c r="C102" s="232"/>
      <c r="D102" s="228" t="s">
        <v>177</v>
      </c>
      <c r="E102" s="233" t="s">
        <v>19</v>
      </c>
      <c r="F102" s="234" t="s">
        <v>588</v>
      </c>
      <c r="G102" s="232"/>
      <c r="H102" s="235">
        <v>2</v>
      </c>
      <c r="I102" s="236"/>
      <c r="J102" s="232"/>
      <c r="K102" s="232"/>
      <c r="L102" s="237"/>
      <c r="M102" s="238"/>
      <c r="N102" s="239"/>
      <c r="O102" s="239"/>
      <c r="P102" s="239"/>
      <c r="Q102" s="239"/>
      <c r="R102" s="239"/>
      <c r="S102" s="239"/>
      <c r="T102" s="240"/>
      <c r="AT102" s="241" t="s">
        <v>177</v>
      </c>
      <c r="AU102" s="241" t="s">
        <v>73</v>
      </c>
      <c r="AV102" s="12" t="s">
        <v>81</v>
      </c>
      <c r="AW102" s="12" t="s">
        <v>35</v>
      </c>
      <c r="AX102" s="12" t="s">
        <v>77</v>
      </c>
      <c r="AY102" s="241" t="s">
        <v>156</v>
      </c>
    </row>
    <row r="103" s="1" customFormat="1" ht="22.5" customHeight="1">
      <c r="B103" s="38"/>
      <c r="C103" s="242" t="s">
        <v>188</v>
      </c>
      <c r="D103" s="242" t="s">
        <v>185</v>
      </c>
      <c r="E103" s="243" t="s">
        <v>597</v>
      </c>
      <c r="F103" s="244" t="s">
        <v>598</v>
      </c>
      <c r="G103" s="245" t="s">
        <v>162</v>
      </c>
      <c r="H103" s="246">
        <v>2</v>
      </c>
      <c r="I103" s="247"/>
      <c r="J103" s="248">
        <f>ROUND(I103*H103,2)</f>
        <v>0</v>
      </c>
      <c r="K103" s="244" t="s">
        <v>163</v>
      </c>
      <c r="L103" s="249"/>
      <c r="M103" s="250" t="s">
        <v>19</v>
      </c>
      <c r="N103" s="251" t="s">
        <v>44</v>
      </c>
      <c r="O103" s="79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AR103" s="17" t="s">
        <v>188</v>
      </c>
      <c r="AT103" s="17" t="s">
        <v>185</v>
      </c>
      <c r="AU103" s="17" t="s">
        <v>73</v>
      </c>
      <c r="AY103" s="17" t="s">
        <v>156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7" t="s">
        <v>77</v>
      </c>
      <c r="BK103" s="227">
        <f>ROUND(I103*H103,2)</f>
        <v>0</v>
      </c>
      <c r="BL103" s="17" t="s">
        <v>164</v>
      </c>
      <c r="BM103" s="17" t="s">
        <v>599</v>
      </c>
    </row>
    <row r="104" s="12" customFormat="1">
      <c r="B104" s="231"/>
      <c r="C104" s="232"/>
      <c r="D104" s="228" t="s">
        <v>177</v>
      </c>
      <c r="E104" s="233" t="s">
        <v>19</v>
      </c>
      <c r="F104" s="234" t="s">
        <v>587</v>
      </c>
      <c r="G104" s="232"/>
      <c r="H104" s="235">
        <v>2</v>
      </c>
      <c r="I104" s="236"/>
      <c r="J104" s="232"/>
      <c r="K104" s="232"/>
      <c r="L104" s="237"/>
      <c r="M104" s="238"/>
      <c r="N104" s="239"/>
      <c r="O104" s="239"/>
      <c r="P104" s="239"/>
      <c r="Q104" s="239"/>
      <c r="R104" s="239"/>
      <c r="S104" s="239"/>
      <c r="T104" s="240"/>
      <c r="AT104" s="241" t="s">
        <v>177</v>
      </c>
      <c r="AU104" s="241" t="s">
        <v>73</v>
      </c>
      <c r="AV104" s="12" t="s">
        <v>81</v>
      </c>
      <c r="AW104" s="12" t="s">
        <v>35</v>
      </c>
      <c r="AX104" s="12" t="s">
        <v>77</v>
      </c>
      <c r="AY104" s="241" t="s">
        <v>156</v>
      </c>
    </row>
    <row r="105" s="1" customFormat="1" ht="22.5" customHeight="1">
      <c r="B105" s="38"/>
      <c r="C105" s="242" t="s">
        <v>198</v>
      </c>
      <c r="D105" s="242" t="s">
        <v>185</v>
      </c>
      <c r="E105" s="243" t="s">
        <v>600</v>
      </c>
      <c r="F105" s="244" t="s">
        <v>601</v>
      </c>
      <c r="G105" s="245" t="s">
        <v>162</v>
      </c>
      <c r="H105" s="246">
        <v>4</v>
      </c>
      <c r="I105" s="247"/>
      <c r="J105" s="248">
        <f>ROUND(I105*H105,2)</f>
        <v>0</v>
      </c>
      <c r="K105" s="244" t="s">
        <v>163</v>
      </c>
      <c r="L105" s="249"/>
      <c r="M105" s="250" t="s">
        <v>19</v>
      </c>
      <c r="N105" s="251" t="s">
        <v>44</v>
      </c>
      <c r="O105" s="79"/>
      <c r="P105" s="225">
        <f>O105*H105</f>
        <v>0</v>
      </c>
      <c r="Q105" s="225">
        <v>0.28093000000000001</v>
      </c>
      <c r="R105" s="225">
        <f>Q105*H105</f>
        <v>1.1237200000000001</v>
      </c>
      <c r="S105" s="225">
        <v>0</v>
      </c>
      <c r="T105" s="226">
        <f>S105*H105</f>
        <v>0</v>
      </c>
      <c r="AR105" s="17" t="s">
        <v>188</v>
      </c>
      <c r="AT105" s="17" t="s">
        <v>185</v>
      </c>
      <c r="AU105" s="17" t="s">
        <v>73</v>
      </c>
      <c r="AY105" s="17" t="s">
        <v>156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7" t="s">
        <v>77</v>
      </c>
      <c r="BK105" s="227">
        <f>ROUND(I105*H105,2)</f>
        <v>0</v>
      </c>
      <c r="BL105" s="17" t="s">
        <v>164</v>
      </c>
      <c r="BM105" s="17" t="s">
        <v>602</v>
      </c>
    </row>
    <row r="106" s="12" customFormat="1">
      <c r="B106" s="231"/>
      <c r="C106" s="232"/>
      <c r="D106" s="228" t="s">
        <v>177</v>
      </c>
      <c r="E106" s="233" t="s">
        <v>19</v>
      </c>
      <c r="F106" s="234" t="s">
        <v>603</v>
      </c>
      <c r="G106" s="232"/>
      <c r="H106" s="235">
        <v>4</v>
      </c>
      <c r="I106" s="236"/>
      <c r="J106" s="232"/>
      <c r="K106" s="232"/>
      <c r="L106" s="237"/>
      <c r="M106" s="238"/>
      <c r="N106" s="239"/>
      <c r="O106" s="239"/>
      <c r="P106" s="239"/>
      <c r="Q106" s="239"/>
      <c r="R106" s="239"/>
      <c r="S106" s="239"/>
      <c r="T106" s="240"/>
      <c r="AT106" s="241" t="s">
        <v>177</v>
      </c>
      <c r="AU106" s="241" t="s">
        <v>73</v>
      </c>
      <c r="AV106" s="12" t="s">
        <v>81</v>
      </c>
      <c r="AW106" s="12" t="s">
        <v>35</v>
      </c>
      <c r="AX106" s="12" t="s">
        <v>77</v>
      </c>
      <c r="AY106" s="241" t="s">
        <v>156</v>
      </c>
    </row>
    <row r="107" s="1" customFormat="1" ht="22.5" customHeight="1">
      <c r="B107" s="38"/>
      <c r="C107" s="242" t="s">
        <v>202</v>
      </c>
      <c r="D107" s="242" t="s">
        <v>185</v>
      </c>
      <c r="E107" s="243" t="s">
        <v>604</v>
      </c>
      <c r="F107" s="244" t="s">
        <v>605</v>
      </c>
      <c r="G107" s="245" t="s">
        <v>277</v>
      </c>
      <c r="H107" s="246">
        <v>30</v>
      </c>
      <c r="I107" s="247"/>
      <c r="J107" s="248">
        <f>ROUND(I107*H107,2)</f>
        <v>0</v>
      </c>
      <c r="K107" s="244" t="s">
        <v>163</v>
      </c>
      <c r="L107" s="249"/>
      <c r="M107" s="250" t="s">
        <v>19</v>
      </c>
      <c r="N107" s="251" t="s">
        <v>44</v>
      </c>
      <c r="O107" s="79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AR107" s="17" t="s">
        <v>188</v>
      </c>
      <c r="AT107" s="17" t="s">
        <v>185</v>
      </c>
      <c r="AU107" s="17" t="s">
        <v>73</v>
      </c>
      <c r="AY107" s="17" t="s">
        <v>156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7" t="s">
        <v>77</v>
      </c>
      <c r="BK107" s="227">
        <f>ROUND(I107*H107,2)</f>
        <v>0</v>
      </c>
      <c r="BL107" s="17" t="s">
        <v>164</v>
      </c>
      <c r="BM107" s="17" t="s">
        <v>606</v>
      </c>
    </row>
    <row r="108" s="12" customFormat="1">
      <c r="B108" s="231"/>
      <c r="C108" s="232"/>
      <c r="D108" s="228" t="s">
        <v>177</v>
      </c>
      <c r="E108" s="233" t="s">
        <v>19</v>
      </c>
      <c r="F108" s="234" t="s">
        <v>607</v>
      </c>
      <c r="G108" s="232"/>
      <c r="H108" s="235">
        <v>10</v>
      </c>
      <c r="I108" s="236"/>
      <c r="J108" s="232"/>
      <c r="K108" s="232"/>
      <c r="L108" s="237"/>
      <c r="M108" s="238"/>
      <c r="N108" s="239"/>
      <c r="O108" s="239"/>
      <c r="P108" s="239"/>
      <c r="Q108" s="239"/>
      <c r="R108" s="239"/>
      <c r="S108" s="239"/>
      <c r="T108" s="240"/>
      <c r="AT108" s="241" t="s">
        <v>177</v>
      </c>
      <c r="AU108" s="241" t="s">
        <v>73</v>
      </c>
      <c r="AV108" s="12" t="s">
        <v>81</v>
      </c>
      <c r="AW108" s="12" t="s">
        <v>35</v>
      </c>
      <c r="AX108" s="12" t="s">
        <v>73</v>
      </c>
      <c r="AY108" s="241" t="s">
        <v>156</v>
      </c>
    </row>
    <row r="109" s="12" customFormat="1">
      <c r="B109" s="231"/>
      <c r="C109" s="232"/>
      <c r="D109" s="228" t="s">
        <v>177</v>
      </c>
      <c r="E109" s="233" t="s">
        <v>19</v>
      </c>
      <c r="F109" s="234" t="s">
        <v>608</v>
      </c>
      <c r="G109" s="232"/>
      <c r="H109" s="235">
        <v>10</v>
      </c>
      <c r="I109" s="236"/>
      <c r="J109" s="232"/>
      <c r="K109" s="232"/>
      <c r="L109" s="237"/>
      <c r="M109" s="238"/>
      <c r="N109" s="239"/>
      <c r="O109" s="239"/>
      <c r="P109" s="239"/>
      <c r="Q109" s="239"/>
      <c r="R109" s="239"/>
      <c r="S109" s="239"/>
      <c r="T109" s="240"/>
      <c r="AT109" s="241" t="s">
        <v>177</v>
      </c>
      <c r="AU109" s="241" t="s">
        <v>73</v>
      </c>
      <c r="AV109" s="12" t="s">
        <v>81</v>
      </c>
      <c r="AW109" s="12" t="s">
        <v>35</v>
      </c>
      <c r="AX109" s="12" t="s">
        <v>73</v>
      </c>
      <c r="AY109" s="241" t="s">
        <v>156</v>
      </c>
    </row>
    <row r="110" s="12" customFormat="1">
      <c r="B110" s="231"/>
      <c r="C110" s="232"/>
      <c r="D110" s="228" t="s">
        <v>177</v>
      </c>
      <c r="E110" s="233" t="s">
        <v>19</v>
      </c>
      <c r="F110" s="234" t="s">
        <v>609</v>
      </c>
      <c r="G110" s="232"/>
      <c r="H110" s="235">
        <v>10</v>
      </c>
      <c r="I110" s="236"/>
      <c r="J110" s="232"/>
      <c r="K110" s="232"/>
      <c r="L110" s="237"/>
      <c r="M110" s="238"/>
      <c r="N110" s="239"/>
      <c r="O110" s="239"/>
      <c r="P110" s="239"/>
      <c r="Q110" s="239"/>
      <c r="R110" s="239"/>
      <c r="S110" s="239"/>
      <c r="T110" s="240"/>
      <c r="AT110" s="241" t="s">
        <v>177</v>
      </c>
      <c r="AU110" s="241" t="s">
        <v>73</v>
      </c>
      <c r="AV110" s="12" t="s">
        <v>81</v>
      </c>
      <c r="AW110" s="12" t="s">
        <v>35</v>
      </c>
      <c r="AX110" s="12" t="s">
        <v>73</v>
      </c>
      <c r="AY110" s="241" t="s">
        <v>156</v>
      </c>
    </row>
    <row r="111" s="14" customFormat="1">
      <c r="B111" s="262"/>
      <c r="C111" s="263"/>
      <c r="D111" s="228" t="s">
        <v>177</v>
      </c>
      <c r="E111" s="264" t="s">
        <v>19</v>
      </c>
      <c r="F111" s="265" t="s">
        <v>233</v>
      </c>
      <c r="G111" s="263"/>
      <c r="H111" s="266">
        <v>30</v>
      </c>
      <c r="I111" s="267"/>
      <c r="J111" s="263"/>
      <c r="K111" s="263"/>
      <c r="L111" s="268"/>
      <c r="M111" s="279"/>
      <c r="N111" s="280"/>
      <c r="O111" s="280"/>
      <c r="P111" s="280"/>
      <c r="Q111" s="280"/>
      <c r="R111" s="280"/>
      <c r="S111" s="280"/>
      <c r="T111" s="281"/>
      <c r="AT111" s="272" t="s">
        <v>177</v>
      </c>
      <c r="AU111" s="272" t="s">
        <v>73</v>
      </c>
      <c r="AV111" s="14" t="s">
        <v>164</v>
      </c>
      <c r="AW111" s="14" t="s">
        <v>35</v>
      </c>
      <c r="AX111" s="14" t="s">
        <v>77</v>
      </c>
      <c r="AY111" s="272" t="s">
        <v>156</v>
      </c>
    </row>
    <row r="112" s="1" customFormat="1" ht="6.96" customHeight="1">
      <c r="B112" s="57"/>
      <c r="C112" s="58"/>
      <c r="D112" s="58"/>
      <c r="E112" s="58"/>
      <c r="F112" s="58"/>
      <c r="G112" s="58"/>
      <c r="H112" s="58"/>
      <c r="I112" s="167"/>
      <c r="J112" s="58"/>
      <c r="K112" s="58"/>
      <c r="L112" s="43"/>
    </row>
  </sheetData>
  <sheetProtection sheet="1" autoFilter="0" formatColumns="0" formatRows="0" objects="1" scenarios="1" spinCount="100000" saltValue="WRqy08TLaA3vDCQtQH3cCUpfx87SFMyzz0JhQhbn5PPWnqhWTqnZTH+Xx9EmL/9U3rnsg93avgYOJ22Pav/5fA==" hashValue="slYQiZho4JSlQik5nUplA1qXiqLhPXa1uHtXo9fE/k5hMkAdQ0lsupraDcX+PylJLsruo9lSUpgvRvryDogyiA==" algorithmName="SHA-512" password="CC35"/>
  <autoFilter ref="C78:K111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127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81</v>
      </c>
    </row>
    <row r="4" ht="24.96" customHeight="1">
      <c r="B4" s="20"/>
      <c r="D4" s="140" t="s">
        <v>128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Oprava staničních kolejí č.4, 5, 6, 7 a výhybek č. 12, 13, 14, 16 v ŽST Prostřední Žleb</v>
      </c>
      <c r="F7" s="141"/>
      <c r="G7" s="141"/>
      <c r="H7" s="141"/>
      <c r="L7" s="20"/>
    </row>
    <row r="8" s="1" customFormat="1" ht="12" customHeight="1">
      <c r="B8" s="43"/>
      <c r="D8" s="141" t="s">
        <v>129</v>
      </c>
      <c r="I8" s="143"/>
      <c r="L8" s="43"/>
    </row>
    <row r="9" s="1" customFormat="1" ht="36.96" customHeight="1">
      <c r="B9" s="43"/>
      <c r="E9" s="144" t="s">
        <v>610</v>
      </c>
      <c r="F9" s="1"/>
      <c r="G9" s="1"/>
      <c r="H9" s="1"/>
      <c r="I9" s="143"/>
      <c r="L9" s="43"/>
    </row>
    <row r="10" s="1" customFormat="1">
      <c r="B10" s="43"/>
      <c r="I10" s="143"/>
      <c r="L10" s="43"/>
    </row>
    <row r="11" s="1" customFormat="1" ht="12" customHeight="1">
      <c r="B11" s="43"/>
      <c r="D11" s="141" t="s">
        <v>18</v>
      </c>
      <c r="F11" s="17" t="s">
        <v>19</v>
      </c>
      <c r="I11" s="145" t="s">
        <v>20</v>
      </c>
      <c r="J11" s="17" t="s">
        <v>19</v>
      </c>
      <c r="L11" s="43"/>
    </row>
    <row r="12" s="1" customFormat="1" ht="12" customHeight="1">
      <c r="B12" s="43"/>
      <c r="D12" s="141" t="s">
        <v>21</v>
      </c>
      <c r="F12" s="17" t="s">
        <v>22</v>
      </c>
      <c r="I12" s="145" t="s">
        <v>23</v>
      </c>
      <c r="J12" s="146" t="str">
        <f>'Rekapitulace stavby'!AN8</f>
        <v>20. 3. 2019</v>
      </c>
      <c r="L12" s="43"/>
    </row>
    <row r="13" s="1" customFormat="1" ht="10.8" customHeight="1">
      <c r="B13" s="43"/>
      <c r="I13" s="143"/>
      <c r="L13" s="43"/>
    </row>
    <row r="14" s="1" customFormat="1" ht="12" customHeight="1">
      <c r="B14" s="43"/>
      <c r="D14" s="141" t="s">
        <v>25</v>
      </c>
      <c r="I14" s="145" t="s">
        <v>26</v>
      </c>
      <c r="J14" s="17" t="s">
        <v>27</v>
      </c>
      <c r="L14" s="43"/>
    </row>
    <row r="15" s="1" customFormat="1" ht="18" customHeight="1">
      <c r="B15" s="43"/>
      <c r="E15" s="17" t="s">
        <v>28</v>
      </c>
      <c r="I15" s="145" t="s">
        <v>29</v>
      </c>
      <c r="J15" s="17" t="s">
        <v>30</v>
      </c>
      <c r="L15" s="43"/>
    </row>
    <row r="16" s="1" customFormat="1" ht="6.96" customHeight="1">
      <c r="B16" s="43"/>
      <c r="I16" s="143"/>
      <c r="L16" s="43"/>
    </row>
    <row r="17" s="1" customFormat="1" ht="12" customHeight="1">
      <c r="B17" s="43"/>
      <c r="D17" s="141" t="s">
        <v>31</v>
      </c>
      <c r="I17" s="145" t="s">
        <v>26</v>
      </c>
      <c r="J17" s="33" t="str">
        <f>'Rekapitulace stavby'!AN13</f>
        <v>Vyplň údaj</v>
      </c>
      <c r="L17" s="43"/>
    </row>
    <row r="18" s="1" customFormat="1" ht="18" customHeight="1">
      <c r="B18" s="43"/>
      <c r="E18" s="33" t="str">
        <f>'Rekapitulace stavby'!E14</f>
        <v>Vyplň údaj</v>
      </c>
      <c r="F18" s="17"/>
      <c r="G18" s="17"/>
      <c r="H18" s="17"/>
      <c r="I18" s="145" t="s">
        <v>29</v>
      </c>
      <c r="J18" s="33" t="str">
        <f>'Rekapitulace stavby'!AN14</f>
        <v>Vyplň údaj</v>
      </c>
      <c r="L18" s="43"/>
    </row>
    <row r="19" s="1" customFormat="1" ht="6.96" customHeight="1">
      <c r="B19" s="43"/>
      <c r="I19" s="143"/>
      <c r="L19" s="43"/>
    </row>
    <row r="20" s="1" customFormat="1" ht="12" customHeight="1">
      <c r="B20" s="43"/>
      <c r="D20" s="141" t="s">
        <v>33</v>
      </c>
      <c r="I20" s="145" t="s">
        <v>26</v>
      </c>
      <c r="J20" s="17" t="str">
        <f>IF('Rekapitulace stavby'!AN16="","",'Rekapitulace stavby'!AN16)</f>
        <v/>
      </c>
      <c r="L20" s="43"/>
    </row>
    <row r="21" s="1" customFormat="1" ht="18" customHeight="1">
      <c r="B21" s="43"/>
      <c r="E21" s="17" t="str">
        <f>IF('Rekapitulace stavby'!E17="","",'Rekapitulace stavby'!E17)</f>
        <v xml:space="preserve"> </v>
      </c>
      <c r="I21" s="145" t="s">
        <v>29</v>
      </c>
      <c r="J21" s="17" t="str">
        <f>IF('Rekapitulace stavby'!AN17="","",'Rekapitulace stavby'!AN17)</f>
        <v/>
      </c>
      <c r="L21" s="43"/>
    </row>
    <row r="22" s="1" customFormat="1" ht="6.96" customHeight="1">
      <c r="B22" s="43"/>
      <c r="I22" s="143"/>
      <c r="L22" s="43"/>
    </row>
    <row r="23" s="1" customFormat="1" ht="12" customHeight="1">
      <c r="B23" s="43"/>
      <c r="D23" s="141" t="s">
        <v>36</v>
      </c>
      <c r="I23" s="145" t="s">
        <v>26</v>
      </c>
      <c r="J23" s="17" t="str">
        <f>IF('Rekapitulace stavby'!AN19="","",'Rekapitulace stavby'!AN19)</f>
        <v/>
      </c>
      <c r="L23" s="43"/>
    </row>
    <row r="24" s="1" customFormat="1" ht="18" customHeight="1">
      <c r="B24" s="43"/>
      <c r="E24" s="17" t="str">
        <f>IF('Rekapitulace stavby'!E20="","",'Rekapitulace stavby'!E20)</f>
        <v xml:space="preserve"> </v>
      </c>
      <c r="I24" s="145" t="s">
        <v>29</v>
      </c>
      <c r="J24" s="17" t="str">
        <f>IF('Rekapitulace stavby'!AN20="","",'Rekapitulace stavby'!AN20)</f>
        <v/>
      </c>
      <c r="L24" s="43"/>
    </row>
    <row r="25" s="1" customFormat="1" ht="6.96" customHeight="1">
      <c r="B25" s="43"/>
      <c r="I25" s="143"/>
      <c r="L25" s="43"/>
    </row>
    <row r="26" s="1" customFormat="1" ht="12" customHeight="1">
      <c r="B26" s="43"/>
      <c r="D26" s="141" t="s">
        <v>37</v>
      </c>
      <c r="I26" s="143"/>
      <c r="L26" s="43"/>
    </row>
    <row r="27" s="7" customFormat="1" ht="45" customHeight="1">
      <c r="B27" s="147"/>
      <c r="E27" s="148" t="s">
        <v>38</v>
      </c>
      <c r="F27" s="148"/>
      <c r="G27" s="148"/>
      <c r="H27" s="148"/>
      <c r="I27" s="149"/>
      <c r="L27" s="147"/>
    </row>
    <row r="28" s="1" customFormat="1" ht="6.96" customHeight="1">
      <c r="B28" s="43"/>
      <c r="I28" s="143"/>
      <c r="L28" s="43"/>
    </row>
    <row r="29" s="1" customFormat="1" ht="6.96" customHeight="1">
      <c r="B29" s="43"/>
      <c r="D29" s="71"/>
      <c r="E29" s="71"/>
      <c r="F29" s="71"/>
      <c r="G29" s="71"/>
      <c r="H29" s="71"/>
      <c r="I29" s="150"/>
      <c r="J29" s="71"/>
      <c r="K29" s="71"/>
      <c r="L29" s="43"/>
    </row>
    <row r="30" s="1" customFormat="1" ht="25.44" customHeight="1">
      <c r="B30" s="43"/>
      <c r="D30" s="151" t="s">
        <v>39</v>
      </c>
      <c r="I30" s="143"/>
      <c r="J30" s="152">
        <f>ROUND(J80, 2)</f>
        <v>0</v>
      </c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50"/>
      <c r="J31" s="71"/>
      <c r="K31" s="71"/>
      <c r="L31" s="43"/>
    </row>
    <row r="32" s="1" customFormat="1" ht="14.4" customHeight="1">
      <c r="B32" s="43"/>
      <c r="F32" s="153" t="s">
        <v>41</v>
      </c>
      <c r="I32" s="154" t="s">
        <v>40</v>
      </c>
      <c r="J32" s="153" t="s">
        <v>42</v>
      </c>
      <c r="L32" s="43"/>
    </row>
    <row r="33" s="1" customFormat="1" ht="14.4" customHeight="1">
      <c r="B33" s="43"/>
      <c r="D33" s="141" t="s">
        <v>43</v>
      </c>
      <c r="E33" s="141" t="s">
        <v>44</v>
      </c>
      <c r="F33" s="155">
        <f>ROUND((SUM(BE80:BE92)),  2)</f>
        <v>0</v>
      </c>
      <c r="I33" s="156">
        <v>0.20999999999999999</v>
      </c>
      <c r="J33" s="155">
        <f>ROUND(((SUM(BE80:BE92))*I33),  2)</f>
        <v>0</v>
      </c>
      <c r="L33" s="43"/>
    </row>
    <row r="34" s="1" customFormat="1" ht="14.4" customHeight="1">
      <c r="B34" s="43"/>
      <c r="E34" s="141" t="s">
        <v>45</v>
      </c>
      <c r="F34" s="155">
        <f>ROUND((SUM(BF80:BF92)),  2)</f>
        <v>0</v>
      </c>
      <c r="I34" s="156">
        <v>0.14999999999999999</v>
      </c>
      <c r="J34" s="155">
        <f>ROUND(((SUM(BF80:BF92))*I34),  2)</f>
        <v>0</v>
      </c>
      <c r="L34" s="43"/>
    </row>
    <row r="35" hidden="1" s="1" customFormat="1" ht="14.4" customHeight="1">
      <c r="B35" s="43"/>
      <c r="E35" s="141" t="s">
        <v>46</v>
      </c>
      <c r="F35" s="155">
        <f>ROUND((SUM(BG80:BG92)),  2)</f>
        <v>0</v>
      </c>
      <c r="I35" s="156">
        <v>0.20999999999999999</v>
      </c>
      <c r="J35" s="155">
        <f>0</f>
        <v>0</v>
      </c>
      <c r="L35" s="43"/>
    </row>
    <row r="36" hidden="1" s="1" customFormat="1" ht="14.4" customHeight="1">
      <c r="B36" s="43"/>
      <c r="E36" s="141" t="s">
        <v>47</v>
      </c>
      <c r="F36" s="155">
        <f>ROUND((SUM(BH80:BH92)),  2)</f>
        <v>0</v>
      </c>
      <c r="I36" s="156">
        <v>0.14999999999999999</v>
      </c>
      <c r="J36" s="155">
        <f>0</f>
        <v>0</v>
      </c>
      <c r="L36" s="43"/>
    </row>
    <row r="37" hidden="1" s="1" customFormat="1" ht="14.4" customHeight="1">
      <c r="B37" s="43"/>
      <c r="E37" s="141" t="s">
        <v>48</v>
      </c>
      <c r="F37" s="155">
        <f>ROUND((SUM(BI80:BI92)),  2)</f>
        <v>0</v>
      </c>
      <c r="I37" s="156">
        <v>0</v>
      </c>
      <c r="J37" s="155">
        <f>0</f>
        <v>0</v>
      </c>
      <c r="L37" s="43"/>
    </row>
    <row r="38" s="1" customFormat="1" ht="6.96" customHeight="1">
      <c r="B38" s="43"/>
      <c r="I38" s="143"/>
      <c r="L38" s="43"/>
    </row>
    <row r="39" s="1" customFormat="1" ht="25.44" customHeight="1">
      <c r="B39" s="43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62"/>
      <c r="J39" s="163">
        <f>SUM(J30:J37)</f>
        <v>0</v>
      </c>
      <c r="K39" s="164"/>
      <c r="L39" s="43"/>
    </row>
    <row r="40" s="1" customFormat="1" ht="14.4" customHeight="1"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43"/>
    </row>
    <row r="44" s="1" customFormat="1" ht="6.96" customHeight="1"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43"/>
    </row>
    <row r="45" s="1" customFormat="1" ht="24.96" customHeight="1">
      <c r="B45" s="38"/>
      <c r="C45" s="23" t="s">
        <v>135</v>
      </c>
      <c r="D45" s="39"/>
      <c r="E45" s="39"/>
      <c r="F45" s="39"/>
      <c r="G45" s="39"/>
      <c r="H45" s="39"/>
      <c r="I45" s="143"/>
      <c r="J45" s="39"/>
      <c r="K45" s="39"/>
      <c r="L45" s="43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143"/>
      <c r="J46" s="39"/>
      <c r="K46" s="39"/>
      <c r="L46" s="43"/>
    </row>
    <row r="47" s="1" customFormat="1" ht="12" customHeight="1">
      <c r="B47" s="38"/>
      <c r="C47" s="32" t="s">
        <v>16</v>
      </c>
      <c r="D47" s="39"/>
      <c r="E47" s="39"/>
      <c r="F47" s="39"/>
      <c r="G47" s="39"/>
      <c r="H47" s="39"/>
      <c r="I47" s="143"/>
      <c r="J47" s="39"/>
      <c r="K47" s="39"/>
      <c r="L47" s="43"/>
    </row>
    <row r="48" s="1" customFormat="1" ht="16.5" customHeight="1">
      <c r="B48" s="38"/>
      <c r="C48" s="39"/>
      <c r="D48" s="39"/>
      <c r="E48" s="171" t="str">
        <f>E7</f>
        <v>Oprava staničních kolejí č.4, 5, 6, 7 a výhybek č. 12, 13, 14, 16 v ŽST Prostřední Žleb</v>
      </c>
      <c r="F48" s="32"/>
      <c r="G48" s="32"/>
      <c r="H48" s="32"/>
      <c r="I48" s="143"/>
      <c r="J48" s="39"/>
      <c r="K48" s="39"/>
      <c r="L48" s="43"/>
    </row>
    <row r="49" s="1" customFormat="1" ht="12" customHeight="1">
      <c r="B49" s="38"/>
      <c r="C49" s="32" t="s">
        <v>129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16.5" customHeight="1">
      <c r="B50" s="38"/>
      <c r="C50" s="39"/>
      <c r="D50" s="39"/>
      <c r="E50" s="64" t="str">
        <f>E9</f>
        <v>3 - VRN</v>
      </c>
      <c r="F50" s="39"/>
      <c r="G50" s="39"/>
      <c r="H50" s="39"/>
      <c r="I50" s="143"/>
      <c r="J50" s="39"/>
      <c r="K50" s="39"/>
      <c r="L50" s="43"/>
    </row>
    <row r="51" s="1" customFormat="1" ht="6.96" customHeight="1">
      <c r="B51" s="38"/>
      <c r="C51" s="39"/>
      <c r="D51" s="39"/>
      <c r="E51" s="39"/>
      <c r="F51" s="39"/>
      <c r="G51" s="39"/>
      <c r="H51" s="39"/>
      <c r="I51" s="143"/>
      <c r="J51" s="39"/>
      <c r="K51" s="39"/>
      <c r="L51" s="43"/>
    </row>
    <row r="52" s="1" customFormat="1" ht="12" customHeight="1">
      <c r="B52" s="38"/>
      <c r="C52" s="32" t="s">
        <v>21</v>
      </c>
      <c r="D52" s="39"/>
      <c r="E52" s="39"/>
      <c r="F52" s="27" t="str">
        <f>F12</f>
        <v>trať 083</v>
      </c>
      <c r="G52" s="39"/>
      <c r="H52" s="39"/>
      <c r="I52" s="145" t="s">
        <v>23</v>
      </c>
      <c r="J52" s="67" t="str">
        <f>IF(J12="","",J12)</f>
        <v>20. 3. 2019</v>
      </c>
      <c r="K52" s="39"/>
      <c r="L52" s="43"/>
    </row>
    <row r="53" s="1" customFormat="1" ht="6.96" customHeight="1">
      <c r="B53" s="38"/>
      <c r="C53" s="39"/>
      <c r="D53" s="39"/>
      <c r="E53" s="39"/>
      <c r="F53" s="39"/>
      <c r="G53" s="39"/>
      <c r="H53" s="39"/>
      <c r="I53" s="143"/>
      <c r="J53" s="39"/>
      <c r="K53" s="39"/>
      <c r="L53" s="43"/>
    </row>
    <row r="54" s="1" customFormat="1" ht="13.65" customHeight="1">
      <c r="B54" s="38"/>
      <c r="C54" s="32" t="s">
        <v>25</v>
      </c>
      <c r="D54" s="39"/>
      <c r="E54" s="39"/>
      <c r="F54" s="27" t="str">
        <f>E15</f>
        <v>SŽDC s.o., OŘ Ústí n.L., ST Ústí n.L.</v>
      </c>
      <c r="G54" s="39"/>
      <c r="H54" s="39"/>
      <c r="I54" s="145" t="s">
        <v>33</v>
      </c>
      <c r="J54" s="36" t="str">
        <f>E21</f>
        <v xml:space="preserve"> </v>
      </c>
      <c r="K54" s="39"/>
      <c r="L54" s="43"/>
    </row>
    <row r="55" s="1" customFormat="1" ht="13.65" customHeight="1">
      <c r="B55" s="38"/>
      <c r="C55" s="32" t="s">
        <v>31</v>
      </c>
      <c r="D55" s="39"/>
      <c r="E55" s="39"/>
      <c r="F55" s="27" t="str">
        <f>IF(E18="","",E18)</f>
        <v>Vyplň údaj</v>
      </c>
      <c r="G55" s="39"/>
      <c r="H55" s="39"/>
      <c r="I55" s="145" t="s">
        <v>36</v>
      </c>
      <c r="J55" s="36" t="str">
        <f>E24</f>
        <v xml:space="preserve"> </v>
      </c>
      <c r="K55" s="39"/>
      <c r="L55" s="43"/>
    </row>
    <row r="56" s="1" customFormat="1" ht="10.32" customHeight="1">
      <c r="B56" s="38"/>
      <c r="C56" s="39"/>
      <c r="D56" s="39"/>
      <c r="E56" s="39"/>
      <c r="F56" s="39"/>
      <c r="G56" s="39"/>
      <c r="H56" s="39"/>
      <c r="I56" s="143"/>
      <c r="J56" s="39"/>
      <c r="K56" s="39"/>
      <c r="L56" s="43"/>
    </row>
    <row r="57" s="1" customFormat="1" ht="29.28" customHeight="1">
      <c r="B57" s="38"/>
      <c r="C57" s="172" t="s">
        <v>136</v>
      </c>
      <c r="D57" s="173"/>
      <c r="E57" s="173"/>
      <c r="F57" s="173"/>
      <c r="G57" s="173"/>
      <c r="H57" s="173"/>
      <c r="I57" s="174"/>
      <c r="J57" s="175" t="s">
        <v>137</v>
      </c>
      <c r="K57" s="173"/>
      <c r="L57" s="43"/>
    </row>
    <row r="58" s="1" customFormat="1" ht="10.32" customHeight="1">
      <c r="B58" s="38"/>
      <c r="C58" s="39"/>
      <c r="D58" s="39"/>
      <c r="E58" s="39"/>
      <c r="F58" s="39"/>
      <c r="G58" s="39"/>
      <c r="H58" s="39"/>
      <c r="I58" s="143"/>
      <c r="J58" s="39"/>
      <c r="K58" s="39"/>
      <c r="L58" s="43"/>
    </row>
    <row r="59" s="1" customFormat="1" ht="22.8" customHeight="1">
      <c r="B59" s="38"/>
      <c r="C59" s="176" t="s">
        <v>71</v>
      </c>
      <c r="D59" s="39"/>
      <c r="E59" s="39"/>
      <c r="F59" s="39"/>
      <c r="G59" s="39"/>
      <c r="H59" s="39"/>
      <c r="I59" s="143"/>
      <c r="J59" s="97">
        <f>J80</f>
        <v>0</v>
      </c>
      <c r="K59" s="39"/>
      <c r="L59" s="43"/>
      <c r="AU59" s="17" t="s">
        <v>138</v>
      </c>
    </row>
    <row r="60" s="8" customFormat="1" ht="24.96" customHeight="1">
      <c r="B60" s="177"/>
      <c r="C60" s="178"/>
      <c r="D60" s="179" t="s">
        <v>611</v>
      </c>
      <c r="E60" s="180"/>
      <c r="F60" s="180"/>
      <c r="G60" s="180"/>
      <c r="H60" s="180"/>
      <c r="I60" s="181"/>
      <c r="J60" s="182">
        <f>J81</f>
        <v>0</v>
      </c>
      <c r="K60" s="178"/>
      <c r="L60" s="183"/>
    </row>
    <row r="61" s="1" customFormat="1" ht="21.84" customHeight="1">
      <c r="B61" s="38"/>
      <c r="C61" s="39"/>
      <c r="D61" s="39"/>
      <c r="E61" s="39"/>
      <c r="F61" s="39"/>
      <c r="G61" s="39"/>
      <c r="H61" s="39"/>
      <c r="I61" s="143"/>
      <c r="J61" s="39"/>
      <c r="K61" s="39"/>
      <c r="L61" s="43"/>
    </row>
    <row r="62" s="1" customFormat="1" ht="6.96" customHeight="1">
      <c r="B62" s="57"/>
      <c r="C62" s="58"/>
      <c r="D62" s="58"/>
      <c r="E62" s="58"/>
      <c r="F62" s="58"/>
      <c r="G62" s="58"/>
      <c r="H62" s="58"/>
      <c r="I62" s="167"/>
      <c r="J62" s="58"/>
      <c r="K62" s="58"/>
      <c r="L62" s="43"/>
    </row>
    <row r="66" s="1" customFormat="1" ht="6.96" customHeight="1">
      <c r="B66" s="59"/>
      <c r="C66" s="60"/>
      <c r="D66" s="60"/>
      <c r="E66" s="60"/>
      <c r="F66" s="60"/>
      <c r="G66" s="60"/>
      <c r="H66" s="60"/>
      <c r="I66" s="170"/>
      <c r="J66" s="60"/>
      <c r="K66" s="60"/>
      <c r="L66" s="43"/>
    </row>
    <row r="67" s="1" customFormat="1" ht="24.96" customHeight="1">
      <c r="B67" s="38"/>
      <c r="C67" s="23" t="s">
        <v>141</v>
      </c>
      <c r="D67" s="39"/>
      <c r="E67" s="39"/>
      <c r="F67" s="39"/>
      <c r="G67" s="39"/>
      <c r="H67" s="39"/>
      <c r="I67" s="143"/>
      <c r="J67" s="39"/>
      <c r="K67" s="39"/>
      <c r="L67" s="43"/>
    </row>
    <row r="68" s="1" customFormat="1" ht="6.96" customHeight="1">
      <c r="B68" s="38"/>
      <c r="C68" s="39"/>
      <c r="D68" s="39"/>
      <c r="E68" s="39"/>
      <c r="F68" s="39"/>
      <c r="G68" s="39"/>
      <c r="H68" s="39"/>
      <c r="I68" s="143"/>
      <c r="J68" s="39"/>
      <c r="K68" s="39"/>
      <c r="L68" s="43"/>
    </row>
    <row r="69" s="1" customFormat="1" ht="12" customHeight="1">
      <c r="B69" s="38"/>
      <c r="C69" s="32" t="s">
        <v>16</v>
      </c>
      <c r="D69" s="39"/>
      <c r="E69" s="39"/>
      <c r="F69" s="39"/>
      <c r="G69" s="39"/>
      <c r="H69" s="39"/>
      <c r="I69" s="143"/>
      <c r="J69" s="39"/>
      <c r="K69" s="39"/>
      <c r="L69" s="43"/>
    </row>
    <row r="70" s="1" customFormat="1" ht="16.5" customHeight="1">
      <c r="B70" s="38"/>
      <c r="C70" s="39"/>
      <c r="D70" s="39"/>
      <c r="E70" s="171" t="str">
        <f>E7</f>
        <v>Oprava staničních kolejí č.4, 5, 6, 7 a výhybek č. 12, 13, 14, 16 v ŽST Prostřední Žleb</v>
      </c>
      <c r="F70" s="32"/>
      <c r="G70" s="32"/>
      <c r="H70" s="32"/>
      <c r="I70" s="143"/>
      <c r="J70" s="39"/>
      <c r="K70" s="39"/>
      <c r="L70" s="43"/>
    </row>
    <row r="71" s="1" customFormat="1" ht="12" customHeight="1">
      <c r="B71" s="38"/>
      <c r="C71" s="32" t="s">
        <v>129</v>
      </c>
      <c r="D71" s="39"/>
      <c r="E71" s="39"/>
      <c r="F71" s="39"/>
      <c r="G71" s="39"/>
      <c r="H71" s="39"/>
      <c r="I71" s="143"/>
      <c r="J71" s="39"/>
      <c r="K71" s="39"/>
      <c r="L71" s="43"/>
    </row>
    <row r="72" s="1" customFormat="1" ht="16.5" customHeight="1">
      <c r="B72" s="38"/>
      <c r="C72" s="39"/>
      <c r="D72" s="39"/>
      <c r="E72" s="64" t="str">
        <f>E9</f>
        <v>3 - VRN</v>
      </c>
      <c r="F72" s="39"/>
      <c r="G72" s="39"/>
      <c r="H72" s="39"/>
      <c r="I72" s="143"/>
      <c r="J72" s="39"/>
      <c r="K72" s="39"/>
      <c r="L72" s="43"/>
    </row>
    <row r="73" s="1" customFormat="1" ht="6.96" customHeight="1">
      <c r="B73" s="38"/>
      <c r="C73" s="39"/>
      <c r="D73" s="39"/>
      <c r="E73" s="39"/>
      <c r="F73" s="39"/>
      <c r="G73" s="39"/>
      <c r="H73" s="39"/>
      <c r="I73" s="143"/>
      <c r="J73" s="39"/>
      <c r="K73" s="39"/>
      <c r="L73" s="43"/>
    </row>
    <row r="74" s="1" customFormat="1" ht="12" customHeight="1">
      <c r="B74" s="38"/>
      <c r="C74" s="32" t="s">
        <v>21</v>
      </c>
      <c r="D74" s="39"/>
      <c r="E74" s="39"/>
      <c r="F74" s="27" t="str">
        <f>F12</f>
        <v>trať 083</v>
      </c>
      <c r="G74" s="39"/>
      <c r="H74" s="39"/>
      <c r="I74" s="145" t="s">
        <v>23</v>
      </c>
      <c r="J74" s="67" t="str">
        <f>IF(J12="","",J12)</f>
        <v>20. 3. 2019</v>
      </c>
      <c r="K74" s="39"/>
      <c r="L74" s="43"/>
    </row>
    <row r="75" s="1" customFormat="1" ht="6.96" customHeight="1">
      <c r="B75" s="38"/>
      <c r="C75" s="39"/>
      <c r="D75" s="39"/>
      <c r="E75" s="39"/>
      <c r="F75" s="39"/>
      <c r="G75" s="39"/>
      <c r="H75" s="39"/>
      <c r="I75" s="143"/>
      <c r="J75" s="39"/>
      <c r="K75" s="39"/>
      <c r="L75" s="43"/>
    </row>
    <row r="76" s="1" customFormat="1" ht="13.65" customHeight="1">
      <c r="B76" s="38"/>
      <c r="C76" s="32" t="s">
        <v>25</v>
      </c>
      <c r="D76" s="39"/>
      <c r="E76" s="39"/>
      <c r="F76" s="27" t="str">
        <f>E15</f>
        <v>SŽDC s.o., OŘ Ústí n.L., ST Ústí n.L.</v>
      </c>
      <c r="G76" s="39"/>
      <c r="H76" s="39"/>
      <c r="I76" s="145" t="s">
        <v>33</v>
      </c>
      <c r="J76" s="36" t="str">
        <f>E21</f>
        <v xml:space="preserve"> </v>
      </c>
      <c r="K76" s="39"/>
      <c r="L76" s="43"/>
    </row>
    <row r="77" s="1" customFormat="1" ht="13.65" customHeight="1">
      <c r="B77" s="38"/>
      <c r="C77" s="32" t="s">
        <v>31</v>
      </c>
      <c r="D77" s="39"/>
      <c r="E77" s="39"/>
      <c r="F77" s="27" t="str">
        <f>IF(E18="","",E18)</f>
        <v>Vyplň údaj</v>
      </c>
      <c r="G77" s="39"/>
      <c r="H77" s="39"/>
      <c r="I77" s="145" t="s">
        <v>36</v>
      </c>
      <c r="J77" s="36" t="str">
        <f>E24</f>
        <v xml:space="preserve"> </v>
      </c>
      <c r="K77" s="39"/>
      <c r="L77" s="43"/>
    </row>
    <row r="78" s="1" customFormat="1" ht="10.32" customHeight="1">
      <c r="B78" s="38"/>
      <c r="C78" s="39"/>
      <c r="D78" s="39"/>
      <c r="E78" s="39"/>
      <c r="F78" s="39"/>
      <c r="G78" s="39"/>
      <c r="H78" s="39"/>
      <c r="I78" s="143"/>
      <c r="J78" s="39"/>
      <c r="K78" s="39"/>
      <c r="L78" s="43"/>
    </row>
    <row r="79" s="10" customFormat="1" ht="29.28" customHeight="1">
      <c r="B79" s="190"/>
      <c r="C79" s="191" t="s">
        <v>142</v>
      </c>
      <c r="D79" s="192" t="s">
        <v>58</v>
      </c>
      <c r="E79" s="192" t="s">
        <v>54</v>
      </c>
      <c r="F79" s="192" t="s">
        <v>55</v>
      </c>
      <c r="G79" s="192" t="s">
        <v>143</v>
      </c>
      <c r="H79" s="192" t="s">
        <v>144</v>
      </c>
      <c r="I79" s="193" t="s">
        <v>145</v>
      </c>
      <c r="J79" s="192" t="s">
        <v>137</v>
      </c>
      <c r="K79" s="194" t="s">
        <v>146</v>
      </c>
      <c r="L79" s="195"/>
      <c r="M79" s="87" t="s">
        <v>19</v>
      </c>
      <c r="N79" s="88" t="s">
        <v>43</v>
      </c>
      <c r="O79" s="88" t="s">
        <v>147</v>
      </c>
      <c r="P79" s="88" t="s">
        <v>148</v>
      </c>
      <c r="Q79" s="88" t="s">
        <v>149</v>
      </c>
      <c r="R79" s="88" t="s">
        <v>150</v>
      </c>
      <c r="S79" s="88" t="s">
        <v>151</v>
      </c>
      <c r="T79" s="89" t="s">
        <v>152</v>
      </c>
    </row>
    <row r="80" s="1" customFormat="1" ht="22.8" customHeight="1">
      <c r="B80" s="38"/>
      <c r="C80" s="94" t="s">
        <v>153</v>
      </c>
      <c r="D80" s="39"/>
      <c r="E80" s="39"/>
      <c r="F80" s="39"/>
      <c r="G80" s="39"/>
      <c r="H80" s="39"/>
      <c r="I80" s="143"/>
      <c r="J80" s="196">
        <f>BK80</f>
        <v>0</v>
      </c>
      <c r="K80" s="39"/>
      <c r="L80" s="43"/>
      <c r="M80" s="90"/>
      <c r="N80" s="91"/>
      <c r="O80" s="91"/>
      <c r="P80" s="197">
        <f>P81</f>
        <v>0</v>
      </c>
      <c r="Q80" s="91"/>
      <c r="R80" s="197">
        <f>R81</f>
        <v>0</v>
      </c>
      <c r="S80" s="91"/>
      <c r="T80" s="198">
        <f>T81</f>
        <v>0</v>
      </c>
      <c r="AT80" s="17" t="s">
        <v>72</v>
      </c>
      <c r="AU80" s="17" t="s">
        <v>138</v>
      </c>
      <c r="BK80" s="199">
        <f>BK81</f>
        <v>0</v>
      </c>
    </row>
    <row r="81" s="11" customFormat="1" ht="25.92" customHeight="1">
      <c r="B81" s="200"/>
      <c r="C81" s="201"/>
      <c r="D81" s="202" t="s">
        <v>72</v>
      </c>
      <c r="E81" s="203" t="s">
        <v>126</v>
      </c>
      <c r="F81" s="203" t="s">
        <v>612</v>
      </c>
      <c r="G81" s="201"/>
      <c r="H81" s="201"/>
      <c r="I81" s="204"/>
      <c r="J81" s="205">
        <f>BK81</f>
        <v>0</v>
      </c>
      <c r="K81" s="201"/>
      <c r="L81" s="206"/>
      <c r="M81" s="207"/>
      <c r="N81" s="208"/>
      <c r="O81" s="208"/>
      <c r="P81" s="209">
        <f>SUM(P82:P92)</f>
        <v>0</v>
      </c>
      <c r="Q81" s="208"/>
      <c r="R81" s="209">
        <f>SUM(R82:R92)</f>
        <v>0</v>
      </c>
      <c r="S81" s="208"/>
      <c r="T81" s="210">
        <f>SUM(T82:T92)</f>
        <v>0</v>
      </c>
      <c r="AR81" s="211" t="s">
        <v>157</v>
      </c>
      <c r="AT81" s="212" t="s">
        <v>72</v>
      </c>
      <c r="AU81" s="212" t="s">
        <v>73</v>
      </c>
      <c r="AY81" s="211" t="s">
        <v>156</v>
      </c>
      <c r="BK81" s="213">
        <f>SUM(BK82:BK92)</f>
        <v>0</v>
      </c>
    </row>
    <row r="82" s="1" customFormat="1" ht="22.5" customHeight="1">
      <c r="B82" s="38"/>
      <c r="C82" s="216" t="s">
        <v>77</v>
      </c>
      <c r="D82" s="216" t="s">
        <v>159</v>
      </c>
      <c r="E82" s="217" t="s">
        <v>613</v>
      </c>
      <c r="F82" s="218" t="s">
        <v>614</v>
      </c>
      <c r="G82" s="219" t="s">
        <v>615</v>
      </c>
      <c r="H82" s="220">
        <v>1</v>
      </c>
      <c r="I82" s="221"/>
      <c r="J82" s="222">
        <f>ROUND(I82*H82,2)</f>
        <v>0</v>
      </c>
      <c r="K82" s="218" t="s">
        <v>163</v>
      </c>
      <c r="L82" s="43"/>
      <c r="M82" s="223" t="s">
        <v>19</v>
      </c>
      <c r="N82" s="224" t="s">
        <v>44</v>
      </c>
      <c r="O82" s="79"/>
      <c r="P82" s="225">
        <f>O82*H82</f>
        <v>0</v>
      </c>
      <c r="Q82" s="225">
        <v>0</v>
      </c>
      <c r="R82" s="225">
        <f>Q82*H82</f>
        <v>0</v>
      </c>
      <c r="S82" s="225">
        <v>0</v>
      </c>
      <c r="T82" s="226">
        <f>S82*H82</f>
        <v>0</v>
      </c>
      <c r="AR82" s="17" t="s">
        <v>164</v>
      </c>
      <c r="AT82" s="17" t="s">
        <v>159</v>
      </c>
      <c r="AU82" s="17" t="s">
        <v>77</v>
      </c>
      <c r="AY82" s="17" t="s">
        <v>156</v>
      </c>
      <c r="BE82" s="227">
        <f>IF(N82="základní",J82,0)</f>
        <v>0</v>
      </c>
      <c r="BF82" s="227">
        <f>IF(N82="snížená",J82,0)</f>
        <v>0</v>
      </c>
      <c r="BG82" s="227">
        <f>IF(N82="zákl. přenesená",J82,0)</f>
        <v>0</v>
      </c>
      <c r="BH82" s="227">
        <f>IF(N82="sníž. přenesená",J82,0)</f>
        <v>0</v>
      </c>
      <c r="BI82" s="227">
        <f>IF(N82="nulová",J82,0)</f>
        <v>0</v>
      </c>
      <c r="BJ82" s="17" t="s">
        <v>77</v>
      </c>
      <c r="BK82" s="227">
        <f>ROUND(I82*H82,2)</f>
        <v>0</v>
      </c>
      <c r="BL82" s="17" t="s">
        <v>164</v>
      </c>
      <c r="BM82" s="17" t="s">
        <v>616</v>
      </c>
    </row>
    <row r="83" s="1" customFormat="1" ht="22.5" customHeight="1">
      <c r="B83" s="38"/>
      <c r="C83" s="216" t="s">
        <v>81</v>
      </c>
      <c r="D83" s="216" t="s">
        <v>159</v>
      </c>
      <c r="E83" s="217" t="s">
        <v>617</v>
      </c>
      <c r="F83" s="218" t="s">
        <v>618</v>
      </c>
      <c r="G83" s="219" t="s">
        <v>619</v>
      </c>
      <c r="H83" s="220">
        <v>1</v>
      </c>
      <c r="I83" s="221"/>
      <c r="J83" s="222">
        <f>ROUND(I83*H83,2)</f>
        <v>0</v>
      </c>
      <c r="K83" s="218" t="s">
        <v>163</v>
      </c>
      <c r="L83" s="43"/>
      <c r="M83" s="223" t="s">
        <v>19</v>
      </c>
      <c r="N83" s="224" t="s">
        <v>44</v>
      </c>
      <c r="O83" s="79"/>
      <c r="P83" s="225">
        <f>O83*H83</f>
        <v>0</v>
      </c>
      <c r="Q83" s="225">
        <v>0</v>
      </c>
      <c r="R83" s="225">
        <f>Q83*H83</f>
        <v>0</v>
      </c>
      <c r="S83" s="225">
        <v>0</v>
      </c>
      <c r="T83" s="226">
        <f>S83*H83</f>
        <v>0</v>
      </c>
      <c r="AR83" s="17" t="s">
        <v>164</v>
      </c>
      <c r="AT83" s="17" t="s">
        <v>159</v>
      </c>
      <c r="AU83" s="17" t="s">
        <v>77</v>
      </c>
      <c r="AY83" s="17" t="s">
        <v>156</v>
      </c>
      <c r="BE83" s="227">
        <f>IF(N83="základní",J83,0)</f>
        <v>0</v>
      </c>
      <c r="BF83" s="227">
        <f>IF(N83="snížená",J83,0)</f>
        <v>0</v>
      </c>
      <c r="BG83" s="227">
        <f>IF(N83="zákl. přenesená",J83,0)</f>
        <v>0</v>
      </c>
      <c r="BH83" s="227">
        <f>IF(N83="sníž. přenesená",J83,0)</f>
        <v>0</v>
      </c>
      <c r="BI83" s="227">
        <f>IF(N83="nulová",J83,0)</f>
        <v>0</v>
      </c>
      <c r="BJ83" s="17" t="s">
        <v>77</v>
      </c>
      <c r="BK83" s="227">
        <f>ROUND(I83*H83,2)</f>
        <v>0</v>
      </c>
      <c r="BL83" s="17" t="s">
        <v>164</v>
      </c>
      <c r="BM83" s="17" t="s">
        <v>620</v>
      </c>
    </row>
    <row r="84" s="1" customFormat="1" ht="45" customHeight="1">
      <c r="B84" s="38"/>
      <c r="C84" s="216" t="s">
        <v>89</v>
      </c>
      <c r="D84" s="216" t="s">
        <v>159</v>
      </c>
      <c r="E84" s="217" t="s">
        <v>621</v>
      </c>
      <c r="F84" s="218" t="s">
        <v>622</v>
      </c>
      <c r="G84" s="219" t="s">
        <v>619</v>
      </c>
      <c r="H84" s="220">
        <v>1</v>
      </c>
      <c r="I84" s="221"/>
      <c r="J84" s="222">
        <f>ROUND(I84*H84,2)</f>
        <v>0</v>
      </c>
      <c r="K84" s="218" t="s">
        <v>163</v>
      </c>
      <c r="L84" s="43"/>
      <c r="M84" s="223" t="s">
        <v>19</v>
      </c>
      <c r="N84" s="224" t="s">
        <v>44</v>
      </c>
      <c r="O84" s="79"/>
      <c r="P84" s="225">
        <f>O84*H84</f>
        <v>0</v>
      </c>
      <c r="Q84" s="225">
        <v>0</v>
      </c>
      <c r="R84" s="225">
        <f>Q84*H84</f>
        <v>0</v>
      </c>
      <c r="S84" s="225">
        <v>0</v>
      </c>
      <c r="T84" s="226">
        <f>S84*H84</f>
        <v>0</v>
      </c>
      <c r="AR84" s="17" t="s">
        <v>164</v>
      </c>
      <c r="AT84" s="17" t="s">
        <v>159</v>
      </c>
      <c r="AU84" s="17" t="s">
        <v>77</v>
      </c>
      <c r="AY84" s="17" t="s">
        <v>156</v>
      </c>
      <c r="BE84" s="227">
        <f>IF(N84="základní",J84,0)</f>
        <v>0</v>
      </c>
      <c r="BF84" s="227">
        <f>IF(N84="snížená",J84,0)</f>
        <v>0</v>
      </c>
      <c r="BG84" s="227">
        <f>IF(N84="zákl. přenesená",J84,0)</f>
        <v>0</v>
      </c>
      <c r="BH84" s="227">
        <f>IF(N84="sníž. přenesená",J84,0)</f>
        <v>0</v>
      </c>
      <c r="BI84" s="227">
        <f>IF(N84="nulová",J84,0)</f>
        <v>0</v>
      </c>
      <c r="BJ84" s="17" t="s">
        <v>77</v>
      </c>
      <c r="BK84" s="227">
        <f>ROUND(I84*H84,2)</f>
        <v>0</v>
      </c>
      <c r="BL84" s="17" t="s">
        <v>164</v>
      </c>
      <c r="BM84" s="17" t="s">
        <v>623</v>
      </c>
    </row>
    <row r="85" s="1" customFormat="1">
      <c r="B85" s="38"/>
      <c r="C85" s="39"/>
      <c r="D85" s="228" t="s">
        <v>166</v>
      </c>
      <c r="E85" s="39"/>
      <c r="F85" s="229" t="s">
        <v>624</v>
      </c>
      <c r="G85" s="39"/>
      <c r="H85" s="39"/>
      <c r="I85" s="143"/>
      <c r="J85" s="39"/>
      <c r="K85" s="39"/>
      <c r="L85" s="43"/>
      <c r="M85" s="230"/>
      <c r="N85" s="79"/>
      <c r="O85" s="79"/>
      <c r="P85" s="79"/>
      <c r="Q85" s="79"/>
      <c r="R85" s="79"/>
      <c r="S85" s="79"/>
      <c r="T85" s="80"/>
      <c r="AT85" s="17" t="s">
        <v>166</v>
      </c>
      <c r="AU85" s="17" t="s">
        <v>77</v>
      </c>
    </row>
    <row r="86" s="1" customFormat="1" ht="33.75" customHeight="1">
      <c r="B86" s="38"/>
      <c r="C86" s="216" t="s">
        <v>164</v>
      </c>
      <c r="D86" s="216" t="s">
        <v>159</v>
      </c>
      <c r="E86" s="217" t="s">
        <v>625</v>
      </c>
      <c r="F86" s="218" t="s">
        <v>626</v>
      </c>
      <c r="G86" s="219" t="s">
        <v>619</v>
      </c>
      <c r="H86" s="220">
        <v>1</v>
      </c>
      <c r="I86" s="221"/>
      <c r="J86" s="222">
        <f>ROUND(I86*H86,2)</f>
        <v>0</v>
      </c>
      <c r="K86" s="218" t="s">
        <v>163</v>
      </c>
      <c r="L86" s="43"/>
      <c r="M86" s="223" t="s">
        <v>19</v>
      </c>
      <c r="N86" s="224" t="s">
        <v>44</v>
      </c>
      <c r="O86" s="79"/>
      <c r="P86" s="225">
        <f>O86*H86</f>
        <v>0</v>
      </c>
      <c r="Q86" s="225">
        <v>0</v>
      </c>
      <c r="R86" s="225">
        <f>Q86*H86</f>
        <v>0</v>
      </c>
      <c r="S86" s="225">
        <v>0</v>
      </c>
      <c r="T86" s="226">
        <f>S86*H86</f>
        <v>0</v>
      </c>
      <c r="AR86" s="17" t="s">
        <v>164</v>
      </c>
      <c r="AT86" s="17" t="s">
        <v>159</v>
      </c>
      <c r="AU86" s="17" t="s">
        <v>77</v>
      </c>
      <c r="AY86" s="17" t="s">
        <v>156</v>
      </c>
      <c r="BE86" s="227">
        <f>IF(N86="základní",J86,0)</f>
        <v>0</v>
      </c>
      <c r="BF86" s="227">
        <f>IF(N86="snížená",J86,0)</f>
        <v>0</v>
      </c>
      <c r="BG86" s="227">
        <f>IF(N86="zákl. přenesená",J86,0)</f>
        <v>0</v>
      </c>
      <c r="BH86" s="227">
        <f>IF(N86="sníž. přenesená",J86,0)</f>
        <v>0</v>
      </c>
      <c r="BI86" s="227">
        <f>IF(N86="nulová",J86,0)</f>
        <v>0</v>
      </c>
      <c r="BJ86" s="17" t="s">
        <v>77</v>
      </c>
      <c r="BK86" s="227">
        <f>ROUND(I86*H86,2)</f>
        <v>0</v>
      </c>
      <c r="BL86" s="17" t="s">
        <v>164</v>
      </c>
      <c r="BM86" s="17" t="s">
        <v>627</v>
      </c>
    </row>
    <row r="87" s="1" customFormat="1">
      <c r="B87" s="38"/>
      <c r="C87" s="39"/>
      <c r="D87" s="228" t="s">
        <v>166</v>
      </c>
      <c r="E87" s="39"/>
      <c r="F87" s="229" t="s">
        <v>628</v>
      </c>
      <c r="G87" s="39"/>
      <c r="H87" s="39"/>
      <c r="I87" s="143"/>
      <c r="J87" s="39"/>
      <c r="K87" s="39"/>
      <c r="L87" s="43"/>
      <c r="M87" s="230"/>
      <c r="N87" s="79"/>
      <c r="O87" s="79"/>
      <c r="P87" s="79"/>
      <c r="Q87" s="79"/>
      <c r="R87" s="79"/>
      <c r="S87" s="79"/>
      <c r="T87" s="80"/>
      <c r="AT87" s="17" t="s">
        <v>166</v>
      </c>
      <c r="AU87" s="17" t="s">
        <v>77</v>
      </c>
    </row>
    <row r="88" s="1" customFormat="1" ht="33.75" customHeight="1">
      <c r="B88" s="38"/>
      <c r="C88" s="216" t="s">
        <v>157</v>
      </c>
      <c r="D88" s="216" t="s">
        <v>159</v>
      </c>
      <c r="E88" s="217" t="s">
        <v>629</v>
      </c>
      <c r="F88" s="218" t="s">
        <v>630</v>
      </c>
      <c r="G88" s="219" t="s">
        <v>619</v>
      </c>
      <c r="H88" s="220">
        <v>1</v>
      </c>
      <c r="I88" s="221"/>
      <c r="J88" s="222">
        <f>ROUND(I88*H88,2)</f>
        <v>0</v>
      </c>
      <c r="K88" s="218" t="s">
        <v>163</v>
      </c>
      <c r="L88" s="43"/>
      <c r="M88" s="223" t="s">
        <v>19</v>
      </c>
      <c r="N88" s="224" t="s">
        <v>44</v>
      </c>
      <c r="O88" s="79"/>
      <c r="P88" s="225">
        <f>O88*H88</f>
        <v>0</v>
      </c>
      <c r="Q88" s="225">
        <v>0</v>
      </c>
      <c r="R88" s="225">
        <f>Q88*H88</f>
        <v>0</v>
      </c>
      <c r="S88" s="225">
        <v>0</v>
      </c>
      <c r="T88" s="226">
        <f>S88*H88</f>
        <v>0</v>
      </c>
      <c r="AR88" s="17" t="s">
        <v>164</v>
      </c>
      <c r="AT88" s="17" t="s">
        <v>159</v>
      </c>
      <c r="AU88" s="17" t="s">
        <v>77</v>
      </c>
      <c r="AY88" s="17" t="s">
        <v>156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17" t="s">
        <v>77</v>
      </c>
      <c r="BK88" s="227">
        <f>ROUND(I88*H88,2)</f>
        <v>0</v>
      </c>
      <c r="BL88" s="17" t="s">
        <v>164</v>
      </c>
      <c r="BM88" s="17" t="s">
        <v>631</v>
      </c>
    </row>
    <row r="89" s="1" customFormat="1">
      <c r="B89" s="38"/>
      <c r="C89" s="39"/>
      <c r="D89" s="228" t="s">
        <v>166</v>
      </c>
      <c r="E89" s="39"/>
      <c r="F89" s="229" t="s">
        <v>632</v>
      </c>
      <c r="G89" s="39"/>
      <c r="H89" s="39"/>
      <c r="I89" s="143"/>
      <c r="J89" s="39"/>
      <c r="K89" s="39"/>
      <c r="L89" s="43"/>
      <c r="M89" s="230"/>
      <c r="N89" s="79"/>
      <c r="O89" s="79"/>
      <c r="P89" s="79"/>
      <c r="Q89" s="79"/>
      <c r="R89" s="79"/>
      <c r="S89" s="79"/>
      <c r="T89" s="80"/>
      <c r="AT89" s="17" t="s">
        <v>166</v>
      </c>
      <c r="AU89" s="17" t="s">
        <v>77</v>
      </c>
    </row>
    <row r="90" s="1" customFormat="1" ht="33.75" customHeight="1">
      <c r="B90" s="38"/>
      <c r="C90" s="216" t="s">
        <v>184</v>
      </c>
      <c r="D90" s="216" t="s">
        <v>159</v>
      </c>
      <c r="E90" s="217" t="s">
        <v>633</v>
      </c>
      <c r="F90" s="218" t="s">
        <v>634</v>
      </c>
      <c r="G90" s="219" t="s">
        <v>619</v>
      </c>
      <c r="H90" s="220">
        <v>1</v>
      </c>
      <c r="I90" s="221"/>
      <c r="J90" s="222">
        <f>ROUND(I90*H90,2)</f>
        <v>0</v>
      </c>
      <c r="K90" s="218" t="s">
        <v>163</v>
      </c>
      <c r="L90" s="43"/>
      <c r="M90" s="223" t="s">
        <v>19</v>
      </c>
      <c r="N90" s="224" t="s">
        <v>44</v>
      </c>
      <c r="O90" s="79"/>
      <c r="P90" s="225">
        <f>O90*H90</f>
        <v>0</v>
      </c>
      <c r="Q90" s="225">
        <v>0</v>
      </c>
      <c r="R90" s="225">
        <f>Q90*H90</f>
        <v>0</v>
      </c>
      <c r="S90" s="225">
        <v>0</v>
      </c>
      <c r="T90" s="226">
        <f>S90*H90</f>
        <v>0</v>
      </c>
      <c r="AR90" s="17" t="s">
        <v>164</v>
      </c>
      <c r="AT90" s="17" t="s">
        <v>159</v>
      </c>
      <c r="AU90" s="17" t="s">
        <v>77</v>
      </c>
      <c r="AY90" s="17" t="s">
        <v>156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17" t="s">
        <v>77</v>
      </c>
      <c r="BK90" s="227">
        <f>ROUND(I90*H90,2)</f>
        <v>0</v>
      </c>
      <c r="BL90" s="17" t="s">
        <v>164</v>
      </c>
      <c r="BM90" s="17" t="s">
        <v>635</v>
      </c>
    </row>
    <row r="91" s="1" customFormat="1">
      <c r="B91" s="38"/>
      <c r="C91" s="39"/>
      <c r="D91" s="228" t="s">
        <v>166</v>
      </c>
      <c r="E91" s="39"/>
      <c r="F91" s="229" t="s">
        <v>636</v>
      </c>
      <c r="G91" s="39"/>
      <c r="H91" s="39"/>
      <c r="I91" s="143"/>
      <c r="J91" s="39"/>
      <c r="K91" s="39"/>
      <c r="L91" s="43"/>
      <c r="M91" s="230"/>
      <c r="N91" s="79"/>
      <c r="O91" s="79"/>
      <c r="P91" s="79"/>
      <c r="Q91" s="79"/>
      <c r="R91" s="79"/>
      <c r="S91" s="79"/>
      <c r="T91" s="80"/>
      <c r="AT91" s="17" t="s">
        <v>166</v>
      </c>
      <c r="AU91" s="17" t="s">
        <v>77</v>
      </c>
    </row>
    <row r="92" s="1" customFormat="1" ht="33.75" customHeight="1">
      <c r="B92" s="38"/>
      <c r="C92" s="216" t="s">
        <v>190</v>
      </c>
      <c r="D92" s="216" t="s">
        <v>159</v>
      </c>
      <c r="E92" s="217" t="s">
        <v>637</v>
      </c>
      <c r="F92" s="218" t="s">
        <v>638</v>
      </c>
      <c r="G92" s="219" t="s">
        <v>619</v>
      </c>
      <c r="H92" s="220">
        <v>1</v>
      </c>
      <c r="I92" s="221"/>
      <c r="J92" s="222">
        <f>ROUND(I92*H92,2)</f>
        <v>0</v>
      </c>
      <c r="K92" s="218" t="s">
        <v>163</v>
      </c>
      <c r="L92" s="43"/>
      <c r="M92" s="282" t="s">
        <v>19</v>
      </c>
      <c r="N92" s="283" t="s">
        <v>44</v>
      </c>
      <c r="O92" s="277"/>
      <c r="P92" s="284">
        <f>O92*H92</f>
        <v>0</v>
      </c>
      <c r="Q92" s="284">
        <v>0</v>
      </c>
      <c r="R92" s="284">
        <f>Q92*H92</f>
        <v>0</v>
      </c>
      <c r="S92" s="284">
        <v>0</v>
      </c>
      <c r="T92" s="285">
        <f>S92*H92</f>
        <v>0</v>
      </c>
      <c r="AR92" s="17" t="s">
        <v>164</v>
      </c>
      <c r="AT92" s="17" t="s">
        <v>159</v>
      </c>
      <c r="AU92" s="17" t="s">
        <v>77</v>
      </c>
      <c r="AY92" s="17" t="s">
        <v>156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7" t="s">
        <v>77</v>
      </c>
      <c r="BK92" s="227">
        <f>ROUND(I92*H92,2)</f>
        <v>0</v>
      </c>
      <c r="BL92" s="17" t="s">
        <v>164</v>
      </c>
      <c r="BM92" s="17" t="s">
        <v>639</v>
      </c>
    </row>
    <row r="93" s="1" customFormat="1" ht="6.96" customHeight="1">
      <c r="B93" s="57"/>
      <c r="C93" s="58"/>
      <c r="D93" s="58"/>
      <c r="E93" s="58"/>
      <c r="F93" s="58"/>
      <c r="G93" s="58"/>
      <c r="H93" s="58"/>
      <c r="I93" s="167"/>
      <c r="J93" s="58"/>
      <c r="K93" s="58"/>
      <c r="L93" s="43"/>
    </row>
  </sheetData>
  <sheetProtection sheet="1" autoFilter="0" formatColumns="0" formatRows="0" objects="1" scenarios="1" spinCount="100000" saltValue="D7EwXbcjaVxTdUl+sm/2bGPG9SPQh9J/2NTNnE4RxphQvbXNTzX26LqaHV913ZJ0Y9+y5eWzv6gyUJXfTY8N0g==" hashValue="iA0E06qZx7No7BHzm6ue0UFVeMBAn0z0k4IbkkRVa3hO/qSdf4EGZ6x6f8AKsmbyA6NAoZBkIPyVi3kvp2hwNw==" algorithmName="SHA-512" password="CC35"/>
  <autoFilter ref="C79:K92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86" customWidth="1"/>
    <col min="2" max="2" width="1.664063" style="286" customWidth="1"/>
    <col min="3" max="4" width="5" style="286" customWidth="1"/>
    <col min="5" max="5" width="11.67" style="286" customWidth="1"/>
    <col min="6" max="6" width="9.17" style="286" customWidth="1"/>
    <col min="7" max="7" width="5" style="286" customWidth="1"/>
    <col min="8" max="8" width="77.83" style="286" customWidth="1"/>
    <col min="9" max="10" width="20" style="286" customWidth="1"/>
    <col min="11" max="11" width="1.664063" style="286" customWidth="1"/>
  </cols>
  <sheetData>
    <row r="1" ht="37.5" customHeight="1"/>
    <row r="2" ht="7.5" customHeight="1">
      <c r="B2" s="287"/>
      <c r="C2" s="288"/>
      <c r="D2" s="288"/>
      <c r="E2" s="288"/>
      <c r="F2" s="288"/>
      <c r="G2" s="288"/>
      <c r="H2" s="288"/>
      <c r="I2" s="288"/>
      <c r="J2" s="288"/>
      <c r="K2" s="289"/>
    </row>
    <row r="3" s="15" customFormat="1" ht="45" customHeight="1">
      <c r="B3" s="290"/>
      <c r="C3" s="291" t="s">
        <v>640</v>
      </c>
      <c r="D3" s="291"/>
      <c r="E3" s="291"/>
      <c r="F3" s="291"/>
      <c r="G3" s="291"/>
      <c r="H3" s="291"/>
      <c r="I3" s="291"/>
      <c r="J3" s="291"/>
      <c r="K3" s="292"/>
    </row>
    <row r="4" ht="25.5" customHeight="1">
      <c r="B4" s="293"/>
      <c r="C4" s="294" t="s">
        <v>641</v>
      </c>
      <c r="D4" s="294"/>
      <c r="E4" s="294"/>
      <c r="F4" s="294"/>
      <c r="G4" s="294"/>
      <c r="H4" s="294"/>
      <c r="I4" s="294"/>
      <c r="J4" s="294"/>
      <c r="K4" s="295"/>
    </row>
    <row r="5" ht="5.25" customHeight="1">
      <c r="B5" s="293"/>
      <c r="C5" s="296"/>
      <c r="D5" s="296"/>
      <c r="E5" s="296"/>
      <c r="F5" s="296"/>
      <c r="G5" s="296"/>
      <c r="H5" s="296"/>
      <c r="I5" s="296"/>
      <c r="J5" s="296"/>
      <c r="K5" s="295"/>
    </row>
    <row r="6" ht="15" customHeight="1">
      <c r="B6" s="293"/>
      <c r="C6" s="297" t="s">
        <v>642</v>
      </c>
      <c r="D6" s="297"/>
      <c r="E6" s="297"/>
      <c r="F6" s="297"/>
      <c r="G6" s="297"/>
      <c r="H6" s="297"/>
      <c r="I6" s="297"/>
      <c r="J6" s="297"/>
      <c r="K6" s="295"/>
    </row>
    <row r="7" ht="15" customHeight="1">
      <c r="B7" s="298"/>
      <c r="C7" s="297" t="s">
        <v>643</v>
      </c>
      <c r="D7" s="297"/>
      <c r="E7" s="297"/>
      <c r="F7" s="297"/>
      <c r="G7" s="297"/>
      <c r="H7" s="297"/>
      <c r="I7" s="297"/>
      <c r="J7" s="297"/>
      <c r="K7" s="295"/>
    </row>
    <row r="8" ht="12.75" customHeight="1">
      <c r="B8" s="298"/>
      <c r="C8" s="297"/>
      <c r="D8" s="297"/>
      <c r="E8" s="297"/>
      <c r="F8" s="297"/>
      <c r="G8" s="297"/>
      <c r="H8" s="297"/>
      <c r="I8" s="297"/>
      <c r="J8" s="297"/>
      <c r="K8" s="295"/>
    </row>
    <row r="9" ht="15" customHeight="1">
      <c r="B9" s="298"/>
      <c r="C9" s="297" t="s">
        <v>644</v>
      </c>
      <c r="D9" s="297"/>
      <c r="E9" s="297"/>
      <c r="F9" s="297"/>
      <c r="G9" s="297"/>
      <c r="H9" s="297"/>
      <c r="I9" s="297"/>
      <c r="J9" s="297"/>
      <c r="K9" s="295"/>
    </row>
    <row r="10" ht="15" customHeight="1">
      <c r="B10" s="298"/>
      <c r="C10" s="297"/>
      <c r="D10" s="297" t="s">
        <v>645</v>
      </c>
      <c r="E10" s="297"/>
      <c r="F10" s="297"/>
      <c r="G10" s="297"/>
      <c r="H10" s="297"/>
      <c r="I10" s="297"/>
      <c r="J10" s="297"/>
      <c r="K10" s="295"/>
    </row>
    <row r="11" ht="15" customHeight="1">
      <c r="B11" s="298"/>
      <c r="C11" s="299"/>
      <c r="D11" s="297" t="s">
        <v>646</v>
      </c>
      <c r="E11" s="297"/>
      <c r="F11" s="297"/>
      <c r="G11" s="297"/>
      <c r="H11" s="297"/>
      <c r="I11" s="297"/>
      <c r="J11" s="297"/>
      <c r="K11" s="295"/>
    </row>
    <row r="12" ht="15" customHeight="1">
      <c r="B12" s="298"/>
      <c r="C12" s="299"/>
      <c r="D12" s="297"/>
      <c r="E12" s="297"/>
      <c r="F12" s="297"/>
      <c r="G12" s="297"/>
      <c r="H12" s="297"/>
      <c r="I12" s="297"/>
      <c r="J12" s="297"/>
      <c r="K12" s="295"/>
    </row>
    <row r="13" ht="15" customHeight="1">
      <c r="B13" s="298"/>
      <c r="C13" s="299"/>
      <c r="D13" s="300" t="s">
        <v>647</v>
      </c>
      <c r="E13" s="297"/>
      <c r="F13" s="297"/>
      <c r="G13" s="297"/>
      <c r="H13" s="297"/>
      <c r="I13" s="297"/>
      <c r="J13" s="297"/>
      <c r="K13" s="295"/>
    </row>
    <row r="14" ht="12.75" customHeight="1">
      <c r="B14" s="298"/>
      <c r="C14" s="299"/>
      <c r="D14" s="299"/>
      <c r="E14" s="299"/>
      <c r="F14" s="299"/>
      <c r="G14" s="299"/>
      <c r="H14" s="299"/>
      <c r="I14" s="299"/>
      <c r="J14" s="299"/>
      <c r="K14" s="295"/>
    </row>
    <row r="15" ht="15" customHeight="1">
      <c r="B15" s="298"/>
      <c r="C15" s="299"/>
      <c r="D15" s="297" t="s">
        <v>648</v>
      </c>
      <c r="E15" s="297"/>
      <c r="F15" s="297"/>
      <c r="G15" s="297"/>
      <c r="H15" s="297"/>
      <c r="I15" s="297"/>
      <c r="J15" s="297"/>
      <c r="K15" s="295"/>
    </row>
    <row r="16" ht="15" customHeight="1">
      <c r="B16" s="298"/>
      <c r="C16" s="299"/>
      <c r="D16" s="297" t="s">
        <v>649</v>
      </c>
      <c r="E16" s="297"/>
      <c r="F16" s="297"/>
      <c r="G16" s="297"/>
      <c r="H16" s="297"/>
      <c r="I16" s="297"/>
      <c r="J16" s="297"/>
      <c r="K16" s="295"/>
    </row>
    <row r="17" ht="15" customHeight="1">
      <c r="B17" s="298"/>
      <c r="C17" s="299"/>
      <c r="D17" s="297" t="s">
        <v>650</v>
      </c>
      <c r="E17" s="297"/>
      <c r="F17" s="297"/>
      <c r="G17" s="297"/>
      <c r="H17" s="297"/>
      <c r="I17" s="297"/>
      <c r="J17" s="297"/>
      <c r="K17" s="295"/>
    </row>
    <row r="18" ht="15" customHeight="1">
      <c r="B18" s="298"/>
      <c r="C18" s="299"/>
      <c r="D18" s="299"/>
      <c r="E18" s="301" t="s">
        <v>79</v>
      </c>
      <c r="F18" s="297" t="s">
        <v>651</v>
      </c>
      <c r="G18" s="297"/>
      <c r="H18" s="297"/>
      <c r="I18" s="297"/>
      <c r="J18" s="297"/>
      <c r="K18" s="295"/>
    </row>
    <row r="19" ht="15" customHeight="1">
      <c r="B19" s="298"/>
      <c r="C19" s="299"/>
      <c r="D19" s="299"/>
      <c r="E19" s="301" t="s">
        <v>652</v>
      </c>
      <c r="F19" s="297" t="s">
        <v>653</v>
      </c>
      <c r="G19" s="297"/>
      <c r="H19" s="297"/>
      <c r="I19" s="297"/>
      <c r="J19" s="297"/>
      <c r="K19" s="295"/>
    </row>
    <row r="20" ht="15" customHeight="1">
      <c r="B20" s="298"/>
      <c r="C20" s="299"/>
      <c r="D20" s="299"/>
      <c r="E20" s="301" t="s">
        <v>654</v>
      </c>
      <c r="F20" s="297" t="s">
        <v>655</v>
      </c>
      <c r="G20" s="297"/>
      <c r="H20" s="297"/>
      <c r="I20" s="297"/>
      <c r="J20" s="297"/>
      <c r="K20" s="295"/>
    </row>
    <row r="21" ht="15" customHeight="1">
      <c r="B21" s="298"/>
      <c r="C21" s="299"/>
      <c r="D21" s="299"/>
      <c r="E21" s="301" t="s">
        <v>656</v>
      </c>
      <c r="F21" s="297" t="s">
        <v>657</v>
      </c>
      <c r="G21" s="297"/>
      <c r="H21" s="297"/>
      <c r="I21" s="297"/>
      <c r="J21" s="297"/>
      <c r="K21" s="295"/>
    </row>
    <row r="22" ht="15" customHeight="1">
      <c r="B22" s="298"/>
      <c r="C22" s="299"/>
      <c r="D22" s="299"/>
      <c r="E22" s="301" t="s">
        <v>658</v>
      </c>
      <c r="F22" s="297" t="s">
        <v>659</v>
      </c>
      <c r="G22" s="297"/>
      <c r="H22" s="297"/>
      <c r="I22" s="297"/>
      <c r="J22" s="297"/>
      <c r="K22" s="295"/>
    </row>
    <row r="23" ht="15" customHeight="1">
      <c r="B23" s="298"/>
      <c r="C23" s="299"/>
      <c r="D23" s="299"/>
      <c r="E23" s="301" t="s">
        <v>84</v>
      </c>
      <c r="F23" s="297" t="s">
        <v>660</v>
      </c>
      <c r="G23" s="297"/>
      <c r="H23" s="297"/>
      <c r="I23" s="297"/>
      <c r="J23" s="297"/>
      <c r="K23" s="295"/>
    </row>
    <row r="24" ht="12.75" customHeight="1">
      <c r="B24" s="298"/>
      <c r="C24" s="299"/>
      <c r="D24" s="299"/>
      <c r="E24" s="299"/>
      <c r="F24" s="299"/>
      <c r="G24" s="299"/>
      <c r="H24" s="299"/>
      <c r="I24" s="299"/>
      <c r="J24" s="299"/>
      <c r="K24" s="295"/>
    </row>
    <row r="25" ht="15" customHeight="1">
      <c r="B25" s="298"/>
      <c r="C25" s="297" t="s">
        <v>661</v>
      </c>
      <c r="D25" s="297"/>
      <c r="E25" s="297"/>
      <c r="F25" s="297"/>
      <c r="G25" s="297"/>
      <c r="H25" s="297"/>
      <c r="I25" s="297"/>
      <c r="J25" s="297"/>
      <c r="K25" s="295"/>
    </row>
    <row r="26" ht="15" customHeight="1">
      <c r="B26" s="298"/>
      <c r="C26" s="297" t="s">
        <v>662</v>
      </c>
      <c r="D26" s="297"/>
      <c r="E26" s="297"/>
      <c r="F26" s="297"/>
      <c r="G26" s="297"/>
      <c r="H26" s="297"/>
      <c r="I26" s="297"/>
      <c r="J26" s="297"/>
      <c r="K26" s="295"/>
    </row>
    <row r="27" ht="15" customHeight="1">
      <c r="B27" s="298"/>
      <c r="C27" s="297"/>
      <c r="D27" s="297" t="s">
        <v>663</v>
      </c>
      <c r="E27" s="297"/>
      <c r="F27" s="297"/>
      <c r="G27" s="297"/>
      <c r="H27" s="297"/>
      <c r="I27" s="297"/>
      <c r="J27" s="297"/>
      <c r="K27" s="295"/>
    </row>
    <row r="28" ht="15" customHeight="1">
      <c r="B28" s="298"/>
      <c r="C28" s="299"/>
      <c r="D28" s="297" t="s">
        <v>664</v>
      </c>
      <c r="E28" s="297"/>
      <c r="F28" s="297"/>
      <c r="G28" s="297"/>
      <c r="H28" s="297"/>
      <c r="I28" s="297"/>
      <c r="J28" s="297"/>
      <c r="K28" s="295"/>
    </row>
    <row r="29" ht="12.75" customHeight="1">
      <c r="B29" s="298"/>
      <c r="C29" s="299"/>
      <c r="D29" s="299"/>
      <c r="E29" s="299"/>
      <c r="F29" s="299"/>
      <c r="G29" s="299"/>
      <c r="H29" s="299"/>
      <c r="I29" s="299"/>
      <c r="J29" s="299"/>
      <c r="K29" s="295"/>
    </row>
    <row r="30" ht="15" customHeight="1">
      <c r="B30" s="298"/>
      <c r="C30" s="299"/>
      <c r="D30" s="297" t="s">
        <v>665</v>
      </c>
      <c r="E30" s="297"/>
      <c r="F30" s="297"/>
      <c r="G30" s="297"/>
      <c r="H30" s="297"/>
      <c r="I30" s="297"/>
      <c r="J30" s="297"/>
      <c r="K30" s="295"/>
    </row>
    <row r="31" ht="15" customHeight="1">
      <c r="B31" s="298"/>
      <c r="C31" s="299"/>
      <c r="D31" s="297" t="s">
        <v>666</v>
      </c>
      <c r="E31" s="297"/>
      <c r="F31" s="297"/>
      <c r="G31" s="297"/>
      <c r="H31" s="297"/>
      <c r="I31" s="297"/>
      <c r="J31" s="297"/>
      <c r="K31" s="295"/>
    </row>
    <row r="32" ht="12.75" customHeight="1">
      <c r="B32" s="298"/>
      <c r="C32" s="299"/>
      <c r="D32" s="299"/>
      <c r="E32" s="299"/>
      <c r="F32" s="299"/>
      <c r="G32" s="299"/>
      <c r="H32" s="299"/>
      <c r="I32" s="299"/>
      <c r="J32" s="299"/>
      <c r="K32" s="295"/>
    </row>
    <row r="33" ht="15" customHeight="1">
      <c r="B33" s="298"/>
      <c r="C33" s="299"/>
      <c r="D33" s="297" t="s">
        <v>667</v>
      </c>
      <c r="E33" s="297"/>
      <c r="F33" s="297"/>
      <c r="G33" s="297"/>
      <c r="H33" s="297"/>
      <c r="I33" s="297"/>
      <c r="J33" s="297"/>
      <c r="K33" s="295"/>
    </row>
    <row r="34" ht="15" customHeight="1">
      <c r="B34" s="298"/>
      <c r="C34" s="299"/>
      <c r="D34" s="297" t="s">
        <v>668</v>
      </c>
      <c r="E34" s="297"/>
      <c r="F34" s="297"/>
      <c r="G34" s="297"/>
      <c r="H34" s="297"/>
      <c r="I34" s="297"/>
      <c r="J34" s="297"/>
      <c r="K34" s="295"/>
    </row>
    <row r="35" ht="15" customHeight="1">
      <c r="B35" s="298"/>
      <c r="C35" s="299"/>
      <c r="D35" s="297" t="s">
        <v>669</v>
      </c>
      <c r="E35" s="297"/>
      <c r="F35" s="297"/>
      <c r="G35" s="297"/>
      <c r="H35" s="297"/>
      <c r="I35" s="297"/>
      <c r="J35" s="297"/>
      <c r="K35" s="295"/>
    </row>
    <row r="36" ht="15" customHeight="1">
      <c r="B36" s="298"/>
      <c r="C36" s="299"/>
      <c r="D36" s="297"/>
      <c r="E36" s="300" t="s">
        <v>142</v>
      </c>
      <c r="F36" s="297"/>
      <c r="G36" s="297" t="s">
        <v>670</v>
      </c>
      <c r="H36" s="297"/>
      <c r="I36" s="297"/>
      <c r="J36" s="297"/>
      <c r="K36" s="295"/>
    </row>
    <row r="37" ht="30.75" customHeight="1">
      <c r="B37" s="298"/>
      <c r="C37" s="299"/>
      <c r="D37" s="297"/>
      <c r="E37" s="300" t="s">
        <v>671</v>
      </c>
      <c r="F37" s="297"/>
      <c r="G37" s="297" t="s">
        <v>672</v>
      </c>
      <c r="H37" s="297"/>
      <c r="I37" s="297"/>
      <c r="J37" s="297"/>
      <c r="K37" s="295"/>
    </row>
    <row r="38" ht="15" customHeight="1">
      <c r="B38" s="298"/>
      <c r="C38" s="299"/>
      <c r="D38" s="297"/>
      <c r="E38" s="300" t="s">
        <v>54</v>
      </c>
      <c r="F38" s="297"/>
      <c r="G38" s="297" t="s">
        <v>673</v>
      </c>
      <c r="H38" s="297"/>
      <c r="I38" s="297"/>
      <c r="J38" s="297"/>
      <c r="K38" s="295"/>
    </row>
    <row r="39" ht="15" customHeight="1">
      <c r="B39" s="298"/>
      <c r="C39" s="299"/>
      <c r="D39" s="297"/>
      <c r="E39" s="300" t="s">
        <v>55</v>
      </c>
      <c r="F39" s="297"/>
      <c r="G39" s="297" t="s">
        <v>674</v>
      </c>
      <c r="H39" s="297"/>
      <c r="I39" s="297"/>
      <c r="J39" s="297"/>
      <c r="K39" s="295"/>
    </row>
    <row r="40" ht="15" customHeight="1">
      <c r="B40" s="298"/>
      <c r="C40" s="299"/>
      <c r="D40" s="297"/>
      <c r="E40" s="300" t="s">
        <v>143</v>
      </c>
      <c r="F40" s="297"/>
      <c r="G40" s="297" t="s">
        <v>675</v>
      </c>
      <c r="H40" s="297"/>
      <c r="I40" s="297"/>
      <c r="J40" s="297"/>
      <c r="K40" s="295"/>
    </row>
    <row r="41" ht="15" customHeight="1">
      <c r="B41" s="298"/>
      <c r="C41" s="299"/>
      <c r="D41" s="297"/>
      <c r="E41" s="300" t="s">
        <v>144</v>
      </c>
      <c r="F41" s="297"/>
      <c r="G41" s="297" t="s">
        <v>676</v>
      </c>
      <c r="H41" s="297"/>
      <c r="I41" s="297"/>
      <c r="J41" s="297"/>
      <c r="K41" s="295"/>
    </row>
    <row r="42" ht="15" customHeight="1">
      <c r="B42" s="298"/>
      <c r="C42" s="299"/>
      <c r="D42" s="297"/>
      <c r="E42" s="300" t="s">
        <v>677</v>
      </c>
      <c r="F42" s="297"/>
      <c r="G42" s="297" t="s">
        <v>678</v>
      </c>
      <c r="H42" s="297"/>
      <c r="I42" s="297"/>
      <c r="J42" s="297"/>
      <c r="K42" s="295"/>
    </row>
    <row r="43" ht="15" customHeight="1">
      <c r="B43" s="298"/>
      <c r="C43" s="299"/>
      <c r="D43" s="297"/>
      <c r="E43" s="300"/>
      <c r="F43" s="297"/>
      <c r="G43" s="297" t="s">
        <v>679</v>
      </c>
      <c r="H43" s="297"/>
      <c r="I43" s="297"/>
      <c r="J43" s="297"/>
      <c r="K43" s="295"/>
    </row>
    <row r="44" ht="15" customHeight="1">
      <c r="B44" s="298"/>
      <c r="C44" s="299"/>
      <c r="D44" s="297"/>
      <c r="E44" s="300" t="s">
        <v>680</v>
      </c>
      <c r="F44" s="297"/>
      <c r="G44" s="297" t="s">
        <v>681</v>
      </c>
      <c r="H44" s="297"/>
      <c r="I44" s="297"/>
      <c r="J44" s="297"/>
      <c r="K44" s="295"/>
    </row>
    <row r="45" ht="15" customHeight="1">
      <c r="B45" s="298"/>
      <c r="C45" s="299"/>
      <c r="D45" s="297"/>
      <c r="E45" s="300" t="s">
        <v>146</v>
      </c>
      <c r="F45" s="297"/>
      <c r="G45" s="297" t="s">
        <v>682</v>
      </c>
      <c r="H45" s="297"/>
      <c r="I45" s="297"/>
      <c r="J45" s="297"/>
      <c r="K45" s="295"/>
    </row>
    <row r="46" ht="12.75" customHeight="1">
      <c r="B46" s="298"/>
      <c r="C46" s="299"/>
      <c r="D46" s="297"/>
      <c r="E46" s="297"/>
      <c r="F46" s="297"/>
      <c r="G46" s="297"/>
      <c r="H46" s="297"/>
      <c r="I46" s="297"/>
      <c r="J46" s="297"/>
      <c r="K46" s="295"/>
    </row>
    <row r="47" ht="15" customHeight="1">
      <c r="B47" s="298"/>
      <c r="C47" s="299"/>
      <c r="D47" s="297" t="s">
        <v>683</v>
      </c>
      <c r="E47" s="297"/>
      <c r="F47" s="297"/>
      <c r="G47" s="297"/>
      <c r="H47" s="297"/>
      <c r="I47" s="297"/>
      <c r="J47" s="297"/>
      <c r="K47" s="295"/>
    </row>
    <row r="48" ht="15" customHeight="1">
      <c r="B48" s="298"/>
      <c r="C48" s="299"/>
      <c r="D48" s="299"/>
      <c r="E48" s="297" t="s">
        <v>684</v>
      </c>
      <c r="F48" s="297"/>
      <c r="G48" s="297"/>
      <c r="H48" s="297"/>
      <c r="I48" s="297"/>
      <c r="J48" s="297"/>
      <c r="K48" s="295"/>
    </row>
    <row r="49" ht="15" customHeight="1">
      <c r="B49" s="298"/>
      <c r="C49" s="299"/>
      <c r="D49" s="299"/>
      <c r="E49" s="297" t="s">
        <v>685</v>
      </c>
      <c r="F49" s="297"/>
      <c r="G49" s="297"/>
      <c r="H49" s="297"/>
      <c r="I49" s="297"/>
      <c r="J49" s="297"/>
      <c r="K49" s="295"/>
    </row>
    <row r="50" ht="15" customHeight="1">
      <c r="B50" s="298"/>
      <c r="C50" s="299"/>
      <c r="D50" s="299"/>
      <c r="E50" s="297" t="s">
        <v>686</v>
      </c>
      <c r="F50" s="297"/>
      <c r="G50" s="297"/>
      <c r="H50" s="297"/>
      <c r="I50" s="297"/>
      <c r="J50" s="297"/>
      <c r="K50" s="295"/>
    </row>
    <row r="51" ht="15" customHeight="1">
      <c r="B51" s="298"/>
      <c r="C51" s="299"/>
      <c r="D51" s="297" t="s">
        <v>687</v>
      </c>
      <c r="E51" s="297"/>
      <c r="F51" s="297"/>
      <c r="G51" s="297"/>
      <c r="H51" s="297"/>
      <c r="I51" s="297"/>
      <c r="J51" s="297"/>
      <c r="K51" s="295"/>
    </row>
    <row r="52" ht="25.5" customHeight="1">
      <c r="B52" s="293"/>
      <c r="C52" s="294" t="s">
        <v>688</v>
      </c>
      <c r="D52" s="294"/>
      <c r="E52" s="294"/>
      <c r="F52" s="294"/>
      <c r="G52" s="294"/>
      <c r="H52" s="294"/>
      <c r="I52" s="294"/>
      <c r="J52" s="294"/>
      <c r="K52" s="295"/>
    </row>
    <row r="53" ht="5.25" customHeight="1">
      <c r="B53" s="293"/>
      <c r="C53" s="296"/>
      <c r="D53" s="296"/>
      <c r="E53" s="296"/>
      <c r="F53" s="296"/>
      <c r="G53" s="296"/>
      <c r="H53" s="296"/>
      <c r="I53" s="296"/>
      <c r="J53" s="296"/>
      <c r="K53" s="295"/>
    </row>
    <row r="54" ht="15" customHeight="1">
      <c r="B54" s="293"/>
      <c r="C54" s="297" t="s">
        <v>689</v>
      </c>
      <c r="D54" s="297"/>
      <c r="E54" s="297"/>
      <c r="F54" s="297"/>
      <c r="G54" s="297"/>
      <c r="H54" s="297"/>
      <c r="I54" s="297"/>
      <c r="J54" s="297"/>
      <c r="K54" s="295"/>
    </row>
    <row r="55" ht="15" customHeight="1">
      <c r="B55" s="293"/>
      <c r="C55" s="297" t="s">
        <v>690</v>
      </c>
      <c r="D55" s="297"/>
      <c r="E55" s="297"/>
      <c r="F55" s="297"/>
      <c r="G55" s="297"/>
      <c r="H55" s="297"/>
      <c r="I55" s="297"/>
      <c r="J55" s="297"/>
      <c r="K55" s="295"/>
    </row>
    <row r="56" ht="12.75" customHeight="1">
      <c r="B56" s="293"/>
      <c r="C56" s="297"/>
      <c r="D56" s="297"/>
      <c r="E56" s="297"/>
      <c r="F56" s="297"/>
      <c r="G56" s="297"/>
      <c r="H56" s="297"/>
      <c r="I56" s="297"/>
      <c r="J56" s="297"/>
      <c r="K56" s="295"/>
    </row>
    <row r="57" ht="15" customHeight="1">
      <c r="B57" s="293"/>
      <c r="C57" s="297" t="s">
        <v>691</v>
      </c>
      <c r="D57" s="297"/>
      <c r="E57" s="297"/>
      <c r="F57" s="297"/>
      <c r="G57" s="297"/>
      <c r="H57" s="297"/>
      <c r="I57" s="297"/>
      <c r="J57" s="297"/>
      <c r="K57" s="295"/>
    </row>
    <row r="58" ht="15" customHeight="1">
      <c r="B58" s="293"/>
      <c r="C58" s="299"/>
      <c r="D58" s="297" t="s">
        <v>692</v>
      </c>
      <c r="E58" s="297"/>
      <c r="F58" s="297"/>
      <c r="G58" s="297"/>
      <c r="H58" s="297"/>
      <c r="I58" s="297"/>
      <c r="J58" s="297"/>
      <c r="K58" s="295"/>
    </row>
    <row r="59" ht="15" customHeight="1">
      <c r="B59" s="293"/>
      <c r="C59" s="299"/>
      <c r="D59" s="297" t="s">
        <v>693</v>
      </c>
      <c r="E59" s="297"/>
      <c r="F59" s="297"/>
      <c r="G59" s="297"/>
      <c r="H59" s="297"/>
      <c r="I59" s="297"/>
      <c r="J59" s="297"/>
      <c r="K59" s="295"/>
    </row>
    <row r="60" ht="15" customHeight="1">
      <c r="B60" s="293"/>
      <c r="C60" s="299"/>
      <c r="D60" s="297" t="s">
        <v>694</v>
      </c>
      <c r="E60" s="297"/>
      <c r="F60" s="297"/>
      <c r="G60" s="297"/>
      <c r="H60" s="297"/>
      <c r="I60" s="297"/>
      <c r="J60" s="297"/>
      <c r="K60" s="295"/>
    </row>
    <row r="61" ht="15" customHeight="1">
      <c r="B61" s="293"/>
      <c r="C61" s="299"/>
      <c r="D61" s="297" t="s">
        <v>695</v>
      </c>
      <c r="E61" s="297"/>
      <c r="F61" s="297"/>
      <c r="G61" s="297"/>
      <c r="H61" s="297"/>
      <c r="I61" s="297"/>
      <c r="J61" s="297"/>
      <c r="K61" s="295"/>
    </row>
    <row r="62" ht="15" customHeight="1">
      <c r="B62" s="293"/>
      <c r="C62" s="299"/>
      <c r="D62" s="302" t="s">
        <v>696</v>
      </c>
      <c r="E62" s="302"/>
      <c r="F62" s="302"/>
      <c r="G62" s="302"/>
      <c r="H62" s="302"/>
      <c r="I62" s="302"/>
      <c r="J62" s="302"/>
      <c r="K62" s="295"/>
    </row>
    <row r="63" ht="15" customHeight="1">
      <c r="B63" s="293"/>
      <c r="C63" s="299"/>
      <c r="D63" s="297" t="s">
        <v>697</v>
      </c>
      <c r="E63" s="297"/>
      <c r="F63" s="297"/>
      <c r="G63" s="297"/>
      <c r="H63" s="297"/>
      <c r="I63" s="297"/>
      <c r="J63" s="297"/>
      <c r="K63" s="295"/>
    </row>
    <row r="64" ht="12.75" customHeight="1">
      <c r="B64" s="293"/>
      <c r="C64" s="299"/>
      <c r="D64" s="299"/>
      <c r="E64" s="303"/>
      <c r="F64" s="299"/>
      <c r="G64" s="299"/>
      <c r="H64" s="299"/>
      <c r="I64" s="299"/>
      <c r="J64" s="299"/>
      <c r="K64" s="295"/>
    </row>
    <row r="65" ht="15" customHeight="1">
      <c r="B65" s="293"/>
      <c r="C65" s="299"/>
      <c r="D65" s="297" t="s">
        <v>698</v>
      </c>
      <c r="E65" s="297"/>
      <c r="F65" s="297"/>
      <c r="G65" s="297"/>
      <c r="H65" s="297"/>
      <c r="I65" s="297"/>
      <c r="J65" s="297"/>
      <c r="K65" s="295"/>
    </row>
    <row r="66" ht="15" customHeight="1">
      <c r="B66" s="293"/>
      <c r="C66" s="299"/>
      <c r="D66" s="302" t="s">
        <v>699</v>
      </c>
      <c r="E66" s="302"/>
      <c r="F66" s="302"/>
      <c r="G66" s="302"/>
      <c r="H66" s="302"/>
      <c r="I66" s="302"/>
      <c r="J66" s="302"/>
      <c r="K66" s="295"/>
    </row>
    <row r="67" ht="15" customHeight="1">
      <c r="B67" s="293"/>
      <c r="C67" s="299"/>
      <c r="D67" s="297" t="s">
        <v>700</v>
      </c>
      <c r="E67" s="297"/>
      <c r="F67" s="297"/>
      <c r="G67" s="297"/>
      <c r="H67" s="297"/>
      <c r="I67" s="297"/>
      <c r="J67" s="297"/>
      <c r="K67" s="295"/>
    </row>
    <row r="68" ht="15" customHeight="1">
      <c r="B68" s="293"/>
      <c r="C68" s="299"/>
      <c r="D68" s="297" t="s">
        <v>701</v>
      </c>
      <c r="E68" s="297"/>
      <c r="F68" s="297"/>
      <c r="G68" s="297"/>
      <c r="H68" s="297"/>
      <c r="I68" s="297"/>
      <c r="J68" s="297"/>
      <c r="K68" s="295"/>
    </row>
    <row r="69" ht="15" customHeight="1">
      <c r="B69" s="293"/>
      <c r="C69" s="299"/>
      <c r="D69" s="297" t="s">
        <v>702</v>
      </c>
      <c r="E69" s="297"/>
      <c r="F69" s="297"/>
      <c r="G69" s="297"/>
      <c r="H69" s="297"/>
      <c r="I69" s="297"/>
      <c r="J69" s="297"/>
      <c r="K69" s="295"/>
    </row>
    <row r="70" ht="15" customHeight="1">
      <c r="B70" s="293"/>
      <c r="C70" s="299"/>
      <c r="D70" s="297" t="s">
        <v>703</v>
      </c>
      <c r="E70" s="297"/>
      <c r="F70" s="297"/>
      <c r="G70" s="297"/>
      <c r="H70" s="297"/>
      <c r="I70" s="297"/>
      <c r="J70" s="297"/>
      <c r="K70" s="295"/>
    </row>
    <row r="71" ht="12.75" customHeight="1">
      <c r="B71" s="304"/>
      <c r="C71" s="305"/>
      <c r="D71" s="305"/>
      <c r="E71" s="305"/>
      <c r="F71" s="305"/>
      <c r="G71" s="305"/>
      <c r="H71" s="305"/>
      <c r="I71" s="305"/>
      <c r="J71" s="305"/>
      <c r="K71" s="306"/>
    </row>
    <row r="72" ht="18.75" customHeight="1">
      <c r="B72" s="307"/>
      <c r="C72" s="307"/>
      <c r="D72" s="307"/>
      <c r="E72" s="307"/>
      <c r="F72" s="307"/>
      <c r="G72" s="307"/>
      <c r="H72" s="307"/>
      <c r="I72" s="307"/>
      <c r="J72" s="307"/>
      <c r="K72" s="308"/>
    </row>
    <row r="73" ht="18.75" customHeight="1">
      <c r="B73" s="308"/>
      <c r="C73" s="308"/>
      <c r="D73" s="308"/>
      <c r="E73" s="308"/>
      <c r="F73" s="308"/>
      <c r="G73" s="308"/>
      <c r="H73" s="308"/>
      <c r="I73" s="308"/>
      <c r="J73" s="308"/>
      <c r="K73" s="308"/>
    </row>
    <row r="74" ht="7.5" customHeight="1">
      <c r="B74" s="309"/>
      <c r="C74" s="310"/>
      <c r="D74" s="310"/>
      <c r="E74" s="310"/>
      <c r="F74" s="310"/>
      <c r="G74" s="310"/>
      <c r="H74" s="310"/>
      <c r="I74" s="310"/>
      <c r="J74" s="310"/>
      <c r="K74" s="311"/>
    </row>
    <row r="75" ht="45" customHeight="1">
      <c r="B75" s="312"/>
      <c r="C75" s="313" t="s">
        <v>704</v>
      </c>
      <c r="D75" s="313"/>
      <c r="E75" s="313"/>
      <c r="F75" s="313"/>
      <c r="G75" s="313"/>
      <c r="H75" s="313"/>
      <c r="I75" s="313"/>
      <c r="J75" s="313"/>
      <c r="K75" s="314"/>
    </row>
    <row r="76" ht="17.25" customHeight="1">
      <c r="B76" s="312"/>
      <c r="C76" s="315" t="s">
        <v>705</v>
      </c>
      <c r="D76" s="315"/>
      <c r="E76" s="315"/>
      <c r="F76" s="315" t="s">
        <v>706</v>
      </c>
      <c r="G76" s="316"/>
      <c r="H76" s="315" t="s">
        <v>55</v>
      </c>
      <c r="I76" s="315" t="s">
        <v>58</v>
      </c>
      <c r="J76" s="315" t="s">
        <v>707</v>
      </c>
      <c r="K76" s="314"/>
    </row>
    <row r="77" ht="17.25" customHeight="1">
      <c r="B77" s="312"/>
      <c r="C77" s="317" t="s">
        <v>708</v>
      </c>
      <c r="D77" s="317"/>
      <c r="E77" s="317"/>
      <c r="F77" s="318" t="s">
        <v>709</v>
      </c>
      <c r="G77" s="319"/>
      <c r="H77" s="317"/>
      <c r="I77" s="317"/>
      <c r="J77" s="317" t="s">
        <v>710</v>
      </c>
      <c r="K77" s="314"/>
    </row>
    <row r="78" ht="5.25" customHeight="1">
      <c r="B78" s="312"/>
      <c r="C78" s="320"/>
      <c r="D78" s="320"/>
      <c r="E78" s="320"/>
      <c r="F78" s="320"/>
      <c r="G78" s="321"/>
      <c r="H78" s="320"/>
      <c r="I78" s="320"/>
      <c r="J78" s="320"/>
      <c r="K78" s="314"/>
    </row>
    <row r="79" ht="15" customHeight="1">
      <c r="B79" s="312"/>
      <c r="C79" s="300" t="s">
        <v>54</v>
      </c>
      <c r="D79" s="320"/>
      <c r="E79" s="320"/>
      <c r="F79" s="322" t="s">
        <v>711</v>
      </c>
      <c r="G79" s="321"/>
      <c r="H79" s="300" t="s">
        <v>712</v>
      </c>
      <c r="I79" s="300" t="s">
        <v>713</v>
      </c>
      <c r="J79" s="300">
        <v>20</v>
      </c>
      <c r="K79" s="314"/>
    </row>
    <row r="80" ht="15" customHeight="1">
      <c r="B80" s="312"/>
      <c r="C80" s="300" t="s">
        <v>714</v>
      </c>
      <c r="D80" s="300"/>
      <c r="E80" s="300"/>
      <c r="F80" s="322" t="s">
        <v>711</v>
      </c>
      <c r="G80" s="321"/>
      <c r="H80" s="300" t="s">
        <v>715</v>
      </c>
      <c r="I80" s="300" t="s">
        <v>713</v>
      </c>
      <c r="J80" s="300">
        <v>120</v>
      </c>
      <c r="K80" s="314"/>
    </row>
    <row r="81" ht="15" customHeight="1">
      <c r="B81" s="323"/>
      <c r="C81" s="300" t="s">
        <v>716</v>
      </c>
      <c r="D81" s="300"/>
      <c r="E81" s="300"/>
      <c r="F81" s="322" t="s">
        <v>717</v>
      </c>
      <c r="G81" s="321"/>
      <c r="H81" s="300" t="s">
        <v>718</v>
      </c>
      <c r="I81" s="300" t="s">
        <v>713</v>
      </c>
      <c r="J81" s="300">
        <v>50</v>
      </c>
      <c r="K81" s="314"/>
    </row>
    <row r="82" ht="15" customHeight="1">
      <c r="B82" s="323"/>
      <c r="C82" s="300" t="s">
        <v>719</v>
      </c>
      <c r="D82" s="300"/>
      <c r="E82" s="300"/>
      <c r="F82" s="322" t="s">
        <v>711</v>
      </c>
      <c r="G82" s="321"/>
      <c r="H82" s="300" t="s">
        <v>720</v>
      </c>
      <c r="I82" s="300" t="s">
        <v>721</v>
      </c>
      <c r="J82" s="300"/>
      <c r="K82" s="314"/>
    </row>
    <row r="83" ht="15" customHeight="1">
      <c r="B83" s="323"/>
      <c r="C83" s="324" t="s">
        <v>722</v>
      </c>
      <c r="D83" s="324"/>
      <c r="E83" s="324"/>
      <c r="F83" s="325" t="s">
        <v>717</v>
      </c>
      <c r="G83" s="324"/>
      <c r="H83" s="324" t="s">
        <v>723</v>
      </c>
      <c r="I83" s="324" t="s">
        <v>713</v>
      </c>
      <c r="J83" s="324">
        <v>15</v>
      </c>
      <c r="K83" s="314"/>
    </row>
    <row r="84" ht="15" customHeight="1">
      <c r="B84" s="323"/>
      <c r="C84" s="324" t="s">
        <v>724</v>
      </c>
      <c r="D84" s="324"/>
      <c r="E84" s="324"/>
      <c r="F84" s="325" t="s">
        <v>717</v>
      </c>
      <c r="G84" s="324"/>
      <c r="H84" s="324" t="s">
        <v>725</v>
      </c>
      <c r="I84" s="324" t="s">
        <v>713</v>
      </c>
      <c r="J84" s="324">
        <v>15</v>
      </c>
      <c r="K84" s="314"/>
    </row>
    <row r="85" ht="15" customHeight="1">
      <c r="B85" s="323"/>
      <c r="C85" s="324" t="s">
        <v>726</v>
      </c>
      <c r="D85" s="324"/>
      <c r="E85" s="324"/>
      <c r="F85" s="325" t="s">
        <v>717</v>
      </c>
      <c r="G85" s="324"/>
      <c r="H85" s="324" t="s">
        <v>727</v>
      </c>
      <c r="I85" s="324" t="s">
        <v>713</v>
      </c>
      <c r="J85" s="324">
        <v>20</v>
      </c>
      <c r="K85" s="314"/>
    </row>
    <row r="86" ht="15" customHeight="1">
      <c r="B86" s="323"/>
      <c r="C86" s="324" t="s">
        <v>728</v>
      </c>
      <c r="D86" s="324"/>
      <c r="E86" s="324"/>
      <c r="F86" s="325" t="s">
        <v>717</v>
      </c>
      <c r="G86" s="324"/>
      <c r="H86" s="324" t="s">
        <v>729</v>
      </c>
      <c r="I86" s="324" t="s">
        <v>713</v>
      </c>
      <c r="J86" s="324">
        <v>20</v>
      </c>
      <c r="K86" s="314"/>
    </row>
    <row r="87" ht="15" customHeight="1">
      <c r="B87" s="323"/>
      <c r="C87" s="300" t="s">
        <v>730</v>
      </c>
      <c r="D87" s="300"/>
      <c r="E87" s="300"/>
      <c r="F87" s="322" t="s">
        <v>717</v>
      </c>
      <c r="G87" s="321"/>
      <c r="H87" s="300" t="s">
        <v>731</v>
      </c>
      <c r="I87" s="300" t="s">
        <v>713</v>
      </c>
      <c r="J87" s="300">
        <v>50</v>
      </c>
      <c r="K87" s="314"/>
    </row>
    <row r="88" ht="15" customHeight="1">
      <c r="B88" s="323"/>
      <c r="C88" s="300" t="s">
        <v>732</v>
      </c>
      <c r="D88" s="300"/>
      <c r="E88" s="300"/>
      <c r="F88" s="322" t="s">
        <v>717</v>
      </c>
      <c r="G88" s="321"/>
      <c r="H88" s="300" t="s">
        <v>733</v>
      </c>
      <c r="I88" s="300" t="s">
        <v>713</v>
      </c>
      <c r="J88" s="300">
        <v>20</v>
      </c>
      <c r="K88" s="314"/>
    </row>
    <row r="89" ht="15" customHeight="1">
      <c r="B89" s="323"/>
      <c r="C89" s="300" t="s">
        <v>734</v>
      </c>
      <c r="D89" s="300"/>
      <c r="E89" s="300"/>
      <c r="F89" s="322" t="s">
        <v>717</v>
      </c>
      <c r="G89" s="321"/>
      <c r="H89" s="300" t="s">
        <v>735</v>
      </c>
      <c r="I89" s="300" t="s">
        <v>713</v>
      </c>
      <c r="J89" s="300">
        <v>20</v>
      </c>
      <c r="K89" s="314"/>
    </row>
    <row r="90" ht="15" customHeight="1">
      <c r="B90" s="323"/>
      <c r="C90" s="300" t="s">
        <v>736</v>
      </c>
      <c r="D90" s="300"/>
      <c r="E90" s="300"/>
      <c r="F90" s="322" t="s">
        <v>717</v>
      </c>
      <c r="G90" s="321"/>
      <c r="H90" s="300" t="s">
        <v>737</v>
      </c>
      <c r="I90" s="300" t="s">
        <v>713</v>
      </c>
      <c r="J90" s="300">
        <v>50</v>
      </c>
      <c r="K90" s="314"/>
    </row>
    <row r="91" ht="15" customHeight="1">
      <c r="B91" s="323"/>
      <c r="C91" s="300" t="s">
        <v>738</v>
      </c>
      <c r="D91" s="300"/>
      <c r="E91" s="300"/>
      <c r="F91" s="322" t="s">
        <v>717</v>
      </c>
      <c r="G91" s="321"/>
      <c r="H91" s="300" t="s">
        <v>738</v>
      </c>
      <c r="I91" s="300" t="s">
        <v>713</v>
      </c>
      <c r="J91" s="300">
        <v>50</v>
      </c>
      <c r="K91" s="314"/>
    </row>
    <row r="92" ht="15" customHeight="1">
      <c r="B92" s="323"/>
      <c r="C92" s="300" t="s">
        <v>739</v>
      </c>
      <c r="D92" s="300"/>
      <c r="E92" s="300"/>
      <c r="F92" s="322" t="s">
        <v>717</v>
      </c>
      <c r="G92" s="321"/>
      <c r="H92" s="300" t="s">
        <v>740</v>
      </c>
      <c r="I92" s="300" t="s">
        <v>713</v>
      </c>
      <c r="J92" s="300">
        <v>255</v>
      </c>
      <c r="K92" s="314"/>
    </row>
    <row r="93" ht="15" customHeight="1">
      <c r="B93" s="323"/>
      <c r="C93" s="300" t="s">
        <v>741</v>
      </c>
      <c r="D93" s="300"/>
      <c r="E93" s="300"/>
      <c r="F93" s="322" t="s">
        <v>711</v>
      </c>
      <c r="G93" s="321"/>
      <c r="H93" s="300" t="s">
        <v>742</v>
      </c>
      <c r="I93" s="300" t="s">
        <v>743</v>
      </c>
      <c r="J93" s="300"/>
      <c r="K93" s="314"/>
    </row>
    <row r="94" ht="15" customHeight="1">
      <c r="B94" s="323"/>
      <c r="C94" s="300" t="s">
        <v>744</v>
      </c>
      <c r="D94" s="300"/>
      <c r="E94" s="300"/>
      <c r="F94" s="322" t="s">
        <v>711</v>
      </c>
      <c r="G94" s="321"/>
      <c r="H94" s="300" t="s">
        <v>745</v>
      </c>
      <c r="I94" s="300" t="s">
        <v>746</v>
      </c>
      <c r="J94" s="300"/>
      <c r="K94" s="314"/>
    </row>
    <row r="95" ht="15" customHeight="1">
      <c r="B95" s="323"/>
      <c r="C95" s="300" t="s">
        <v>747</v>
      </c>
      <c r="D95" s="300"/>
      <c r="E95" s="300"/>
      <c r="F95" s="322" t="s">
        <v>711</v>
      </c>
      <c r="G95" s="321"/>
      <c r="H95" s="300" t="s">
        <v>747</v>
      </c>
      <c r="I95" s="300" t="s">
        <v>746</v>
      </c>
      <c r="J95" s="300"/>
      <c r="K95" s="314"/>
    </row>
    <row r="96" ht="15" customHeight="1">
      <c r="B96" s="323"/>
      <c r="C96" s="300" t="s">
        <v>39</v>
      </c>
      <c r="D96" s="300"/>
      <c r="E96" s="300"/>
      <c r="F96" s="322" t="s">
        <v>711</v>
      </c>
      <c r="G96" s="321"/>
      <c r="H96" s="300" t="s">
        <v>748</v>
      </c>
      <c r="I96" s="300" t="s">
        <v>746</v>
      </c>
      <c r="J96" s="300"/>
      <c r="K96" s="314"/>
    </row>
    <row r="97" ht="15" customHeight="1">
      <c r="B97" s="323"/>
      <c r="C97" s="300" t="s">
        <v>49</v>
      </c>
      <c r="D97" s="300"/>
      <c r="E97" s="300"/>
      <c r="F97" s="322" t="s">
        <v>711</v>
      </c>
      <c r="G97" s="321"/>
      <c r="H97" s="300" t="s">
        <v>749</v>
      </c>
      <c r="I97" s="300" t="s">
        <v>746</v>
      </c>
      <c r="J97" s="300"/>
      <c r="K97" s="314"/>
    </row>
    <row r="98" ht="15" customHeight="1">
      <c r="B98" s="326"/>
      <c r="C98" s="327"/>
      <c r="D98" s="327"/>
      <c r="E98" s="327"/>
      <c r="F98" s="327"/>
      <c r="G98" s="327"/>
      <c r="H98" s="327"/>
      <c r="I98" s="327"/>
      <c r="J98" s="327"/>
      <c r="K98" s="328"/>
    </row>
    <row r="99" ht="18.75" customHeight="1">
      <c r="B99" s="329"/>
      <c r="C99" s="330"/>
      <c r="D99" s="330"/>
      <c r="E99" s="330"/>
      <c r="F99" s="330"/>
      <c r="G99" s="330"/>
      <c r="H99" s="330"/>
      <c r="I99" s="330"/>
      <c r="J99" s="330"/>
      <c r="K99" s="329"/>
    </row>
    <row r="100" ht="18.75" customHeight="1">
      <c r="B100" s="308"/>
      <c r="C100" s="308"/>
      <c r="D100" s="308"/>
      <c r="E100" s="308"/>
      <c r="F100" s="308"/>
      <c r="G100" s="308"/>
      <c r="H100" s="308"/>
      <c r="I100" s="308"/>
      <c r="J100" s="308"/>
      <c r="K100" s="308"/>
    </row>
    <row r="101" ht="7.5" customHeight="1">
      <c r="B101" s="309"/>
      <c r="C101" s="310"/>
      <c r="D101" s="310"/>
      <c r="E101" s="310"/>
      <c r="F101" s="310"/>
      <c r="G101" s="310"/>
      <c r="H101" s="310"/>
      <c r="I101" s="310"/>
      <c r="J101" s="310"/>
      <c r="K101" s="311"/>
    </row>
    <row r="102" ht="45" customHeight="1">
      <c r="B102" s="312"/>
      <c r="C102" s="313" t="s">
        <v>750</v>
      </c>
      <c r="D102" s="313"/>
      <c r="E102" s="313"/>
      <c r="F102" s="313"/>
      <c r="G102" s="313"/>
      <c r="H102" s="313"/>
      <c r="I102" s="313"/>
      <c r="J102" s="313"/>
      <c r="K102" s="314"/>
    </row>
    <row r="103" ht="17.25" customHeight="1">
      <c r="B103" s="312"/>
      <c r="C103" s="315" t="s">
        <v>705</v>
      </c>
      <c r="D103" s="315"/>
      <c r="E103" s="315"/>
      <c r="F103" s="315" t="s">
        <v>706</v>
      </c>
      <c r="G103" s="316"/>
      <c r="H103" s="315" t="s">
        <v>55</v>
      </c>
      <c r="I103" s="315" t="s">
        <v>58</v>
      </c>
      <c r="J103" s="315" t="s">
        <v>707</v>
      </c>
      <c r="K103" s="314"/>
    </row>
    <row r="104" ht="17.25" customHeight="1">
      <c r="B104" s="312"/>
      <c r="C104" s="317" t="s">
        <v>708</v>
      </c>
      <c r="D104" s="317"/>
      <c r="E104" s="317"/>
      <c r="F104" s="318" t="s">
        <v>709</v>
      </c>
      <c r="G104" s="319"/>
      <c r="H104" s="317"/>
      <c r="I104" s="317"/>
      <c r="J104" s="317" t="s">
        <v>710</v>
      </c>
      <c r="K104" s="314"/>
    </row>
    <row r="105" ht="5.25" customHeight="1">
      <c r="B105" s="312"/>
      <c r="C105" s="315"/>
      <c r="D105" s="315"/>
      <c r="E105" s="315"/>
      <c r="F105" s="315"/>
      <c r="G105" s="331"/>
      <c r="H105" s="315"/>
      <c r="I105" s="315"/>
      <c r="J105" s="315"/>
      <c r="K105" s="314"/>
    </row>
    <row r="106" ht="15" customHeight="1">
      <c r="B106" s="312"/>
      <c r="C106" s="300" t="s">
        <v>54</v>
      </c>
      <c r="D106" s="320"/>
      <c r="E106" s="320"/>
      <c r="F106" s="322" t="s">
        <v>711</v>
      </c>
      <c r="G106" s="331"/>
      <c r="H106" s="300" t="s">
        <v>751</v>
      </c>
      <c r="I106" s="300" t="s">
        <v>713</v>
      </c>
      <c r="J106" s="300">
        <v>20</v>
      </c>
      <c r="K106" s="314"/>
    </row>
    <row r="107" ht="15" customHeight="1">
      <c r="B107" s="312"/>
      <c r="C107" s="300" t="s">
        <v>714</v>
      </c>
      <c r="D107" s="300"/>
      <c r="E107" s="300"/>
      <c r="F107" s="322" t="s">
        <v>711</v>
      </c>
      <c r="G107" s="300"/>
      <c r="H107" s="300" t="s">
        <v>751</v>
      </c>
      <c r="I107" s="300" t="s">
        <v>713</v>
      </c>
      <c r="J107" s="300">
        <v>120</v>
      </c>
      <c r="K107" s="314"/>
    </row>
    <row r="108" ht="15" customHeight="1">
      <c r="B108" s="323"/>
      <c r="C108" s="300" t="s">
        <v>716</v>
      </c>
      <c r="D108" s="300"/>
      <c r="E108" s="300"/>
      <c r="F108" s="322" t="s">
        <v>717</v>
      </c>
      <c r="G108" s="300"/>
      <c r="H108" s="300" t="s">
        <v>751</v>
      </c>
      <c r="I108" s="300" t="s">
        <v>713</v>
      </c>
      <c r="J108" s="300">
        <v>50</v>
      </c>
      <c r="K108" s="314"/>
    </row>
    <row r="109" ht="15" customHeight="1">
      <c r="B109" s="323"/>
      <c r="C109" s="300" t="s">
        <v>719</v>
      </c>
      <c r="D109" s="300"/>
      <c r="E109" s="300"/>
      <c r="F109" s="322" t="s">
        <v>711</v>
      </c>
      <c r="G109" s="300"/>
      <c r="H109" s="300" t="s">
        <v>751</v>
      </c>
      <c r="I109" s="300" t="s">
        <v>721</v>
      </c>
      <c r="J109" s="300"/>
      <c r="K109" s="314"/>
    </row>
    <row r="110" ht="15" customHeight="1">
      <c r="B110" s="323"/>
      <c r="C110" s="300" t="s">
        <v>730</v>
      </c>
      <c r="D110" s="300"/>
      <c r="E110" s="300"/>
      <c r="F110" s="322" t="s">
        <v>717</v>
      </c>
      <c r="G110" s="300"/>
      <c r="H110" s="300" t="s">
        <v>751</v>
      </c>
      <c r="I110" s="300" t="s">
        <v>713</v>
      </c>
      <c r="J110" s="300">
        <v>50</v>
      </c>
      <c r="K110" s="314"/>
    </row>
    <row r="111" ht="15" customHeight="1">
      <c r="B111" s="323"/>
      <c r="C111" s="300" t="s">
        <v>738</v>
      </c>
      <c r="D111" s="300"/>
      <c r="E111" s="300"/>
      <c r="F111" s="322" t="s">
        <v>717</v>
      </c>
      <c r="G111" s="300"/>
      <c r="H111" s="300" t="s">
        <v>751</v>
      </c>
      <c r="I111" s="300" t="s">
        <v>713</v>
      </c>
      <c r="J111" s="300">
        <v>50</v>
      </c>
      <c r="K111" s="314"/>
    </row>
    <row r="112" ht="15" customHeight="1">
      <c r="B112" s="323"/>
      <c r="C112" s="300" t="s">
        <v>736</v>
      </c>
      <c r="D112" s="300"/>
      <c r="E112" s="300"/>
      <c r="F112" s="322" t="s">
        <v>717</v>
      </c>
      <c r="G112" s="300"/>
      <c r="H112" s="300" t="s">
        <v>751</v>
      </c>
      <c r="I112" s="300" t="s">
        <v>713</v>
      </c>
      <c r="J112" s="300">
        <v>50</v>
      </c>
      <c r="K112" s="314"/>
    </row>
    <row r="113" ht="15" customHeight="1">
      <c r="B113" s="323"/>
      <c r="C113" s="300" t="s">
        <v>54</v>
      </c>
      <c r="D113" s="300"/>
      <c r="E113" s="300"/>
      <c r="F113" s="322" t="s">
        <v>711</v>
      </c>
      <c r="G113" s="300"/>
      <c r="H113" s="300" t="s">
        <v>752</v>
      </c>
      <c r="I113" s="300" t="s">
        <v>713</v>
      </c>
      <c r="J113" s="300">
        <v>20</v>
      </c>
      <c r="K113" s="314"/>
    </row>
    <row r="114" ht="15" customHeight="1">
      <c r="B114" s="323"/>
      <c r="C114" s="300" t="s">
        <v>753</v>
      </c>
      <c r="D114" s="300"/>
      <c r="E114" s="300"/>
      <c r="F114" s="322" t="s">
        <v>711</v>
      </c>
      <c r="G114" s="300"/>
      <c r="H114" s="300" t="s">
        <v>754</v>
      </c>
      <c r="I114" s="300" t="s">
        <v>713</v>
      </c>
      <c r="J114" s="300">
        <v>120</v>
      </c>
      <c r="K114" s="314"/>
    </row>
    <row r="115" ht="15" customHeight="1">
      <c r="B115" s="323"/>
      <c r="C115" s="300" t="s">
        <v>39</v>
      </c>
      <c r="D115" s="300"/>
      <c r="E115" s="300"/>
      <c r="F115" s="322" t="s">
        <v>711</v>
      </c>
      <c r="G115" s="300"/>
      <c r="H115" s="300" t="s">
        <v>755</v>
      </c>
      <c r="I115" s="300" t="s">
        <v>746</v>
      </c>
      <c r="J115" s="300"/>
      <c r="K115" s="314"/>
    </row>
    <row r="116" ht="15" customHeight="1">
      <c r="B116" s="323"/>
      <c r="C116" s="300" t="s">
        <v>49</v>
      </c>
      <c r="D116" s="300"/>
      <c r="E116" s="300"/>
      <c r="F116" s="322" t="s">
        <v>711</v>
      </c>
      <c r="G116" s="300"/>
      <c r="H116" s="300" t="s">
        <v>756</v>
      </c>
      <c r="I116" s="300" t="s">
        <v>746</v>
      </c>
      <c r="J116" s="300"/>
      <c r="K116" s="314"/>
    </row>
    <row r="117" ht="15" customHeight="1">
      <c r="B117" s="323"/>
      <c r="C117" s="300" t="s">
        <v>58</v>
      </c>
      <c r="D117" s="300"/>
      <c r="E117" s="300"/>
      <c r="F117" s="322" t="s">
        <v>711</v>
      </c>
      <c r="G117" s="300"/>
      <c r="H117" s="300" t="s">
        <v>757</v>
      </c>
      <c r="I117" s="300" t="s">
        <v>758</v>
      </c>
      <c r="J117" s="300"/>
      <c r="K117" s="314"/>
    </row>
    <row r="118" ht="15" customHeight="1">
      <c r="B118" s="326"/>
      <c r="C118" s="332"/>
      <c r="D118" s="332"/>
      <c r="E118" s="332"/>
      <c r="F118" s="332"/>
      <c r="G118" s="332"/>
      <c r="H118" s="332"/>
      <c r="I118" s="332"/>
      <c r="J118" s="332"/>
      <c r="K118" s="328"/>
    </row>
    <row r="119" ht="18.75" customHeight="1">
      <c r="B119" s="333"/>
      <c r="C119" s="297"/>
      <c r="D119" s="297"/>
      <c r="E119" s="297"/>
      <c r="F119" s="334"/>
      <c r="G119" s="297"/>
      <c r="H119" s="297"/>
      <c r="I119" s="297"/>
      <c r="J119" s="297"/>
      <c r="K119" s="333"/>
    </row>
    <row r="120" ht="18.75" customHeight="1">
      <c r="B120" s="308"/>
      <c r="C120" s="308"/>
      <c r="D120" s="308"/>
      <c r="E120" s="308"/>
      <c r="F120" s="308"/>
      <c r="G120" s="308"/>
      <c r="H120" s="308"/>
      <c r="I120" s="308"/>
      <c r="J120" s="308"/>
      <c r="K120" s="308"/>
    </row>
    <row r="121" ht="7.5" customHeight="1">
      <c r="B121" s="335"/>
      <c r="C121" s="336"/>
      <c r="D121" s="336"/>
      <c r="E121" s="336"/>
      <c r="F121" s="336"/>
      <c r="G121" s="336"/>
      <c r="H121" s="336"/>
      <c r="I121" s="336"/>
      <c r="J121" s="336"/>
      <c r="K121" s="337"/>
    </row>
    <row r="122" ht="45" customHeight="1">
      <c r="B122" s="338"/>
      <c r="C122" s="291" t="s">
        <v>759</v>
      </c>
      <c r="D122" s="291"/>
      <c r="E122" s="291"/>
      <c r="F122" s="291"/>
      <c r="G122" s="291"/>
      <c r="H122" s="291"/>
      <c r="I122" s="291"/>
      <c r="J122" s="291"/>
      <c r="K122" s="339"/>
    </row>
    <row r="123" ht="17.25" customHeight="1">
      <c r="B123" s="340"/>
      <c r="C123" s="315" t="s">
        <v>705</v>
      </c>
      <c r="D123" s="315"/>
      <c r="E123" s="315"/>
      <c r="F123" s="315" t="s">
        <v>706</v>
      </c>
      <c r="G123" s="316"/>
      <c r="H123" s="315" t="s">
        <v>55</v>
      </c>
      <c r="I123" s="315" t="s">
        <v>58</v>
      </c>
      <c r="J123" s="315" t="s">
        <v>707</v>
      </c>
      <c r="K123" s="341"/>
    </row>
    <row r="124" ht="17.25" customHeight="1">
      <c r="B124" s="340"/>
      <c r="C124" s="317" t="s">
        <v>708</v>
      </c>
      <c r="D124" s="317"/>
      <c r="E124" s="317"/>
      <c r="F124" s="318" t="s">
        <v>709</v>
      </c>
      <c r="G124" s="319"/>
      <c r="H124" s="317"/>
      <c r="I124" s="317"/>
      <c r="J124" s="317" t="s">
        <v>710</v>
      </c>
      <c r="K124" s="341"/>
    </row>
    <row r="125" ht="5.25" customHeight="1">
      <c r="B125" s="342"/>
      <c r="C125" s="320"/>
      <c r="D125" s="320"/>
      <c r="E125" s="320"/>
      <c r="F125" s="320"/>
      <c r="G125" s="300"/>
      <c r="H125" s="320"/>
      <c r="I125" s="320"/>
      <c r="J125" s="320"/>
      <c r="K125" s="343"/>
    </row>
    <row r="126" ht="15" customHeight="1">
      <c r="B126" s="342"/>
      <c r="C126" s="300" t="s">
        <v>714</v>
      </c>
      <c r="D126" s="320"/>
      <c r="E126" s="320"/>
      <c r="F126" s="322" t="s">
        <v>711</v>
      </c>
      <c r="G126" s="300"/>
      <c r="H126" s="300" t="s">
        <v>751</v>
      </c>
      <c r="I126" s="300" t="s">
        <v>713</v>
      </c>
      <c r="J126" s="300">
        <v>120</v>
      </c>
      <c r="K126" s="344"/>
    </row>
    <row r="127" ht="15" customHeight="1">
      <c r="B127" s="342"/>
      <c r="C127" s="300" t="s">
        <v>760</v>
      </c>
      <c r="D127" s="300"/>
      <c r="E127" s="300"/>
      <c r="F127" s="322" t="s">
        <v>711</v>
      </c>
      <c r="G127" s="300"/>
      <c r="H127" s="300" t="s">
        <v>761</v>
      </c>
      <c r="I127" s="300" t="s">
        <v>713</v>
      </c>
      <c r="J127" s="300" t="s">
        <v>762</v>
      </c>
      <c r="K127" s="344"/>
    </row>
    <row r="128" ht="15" customHeight="1">
      <c r="B128" s="342"/>
      <c r="C128" s="300" t="s">
        <v>84</v>
      </c>
      <c r="D128" s="300"/>
      <c r="E128" s="300"/>
      <c r="F128" s="322" t="s">
        <v>711</v>
      </c>
      <c r="G128" s="300"/>
      <c r="H128" s="300" t="s">
        <v>763</v>
      </c>
      <c r="I128" s="300" t="s">
        <v>713</v>
      </c>
      <c r="J128" s="300" t="s">
        <v>762</v>
      </c>
      <c r="K128" s="344"/>
    </row>
    <row r="129" ht="15" customHeight="1">
      <c r="B129" s="342"/>
      <c r="C129" s="300" t="s">
        <v>722</v>
      </c>
      <c r="D129" s="300"/>
      <c r="E129" s="300"/>
      <c r="F129" s="322" t="s">
        <v>717</v>
      </c>
      <c r="G129" s="300"/>
      <c r="H129" s="300" t="s">
        <v>723</v>
      </c>
      <c r="I129" s="300" t="s">
        <v>713</v>
      </c>
      <c r="J129" s="300">
        <v>15</v>
      </c>
      <c r="K129" s="344"/>
    </row>
    <row r="130" ht="15" customHeight="1">
      <c r="B130" s="342"/>
      <c r="C130" s="324" t="s">
        <v>724</v>
      </c>
      <c r="D130" s="324"/>
      <c r="E130" s="324"/>
      <c r="F130" s="325" t="s">
        <v>717</v>
      </c>
      <c r="G130" s="324"/>
      <c r="H130" s="324" t="s">
        <v>725</v>
      </c>
      <c r="I130" s="324" t="s">
        <v>713</v>
      </c>
      <c r="J130" s="324">
        <v>15</v>
      </c>
      <c r="K130" s="344"/>
    </row>
    <row r="131" ht="15" customHeight="1">
      <c r="B131" s="342"/>
      <c r="C131" s="324" t="s">
        <v>726</v>
      </c>
      <c r="D131" s="324"/>
      <c r="E131" s="324"/>
      <c r="F131" s="325" t="s">
        <v>717</v>
      </c>
      <c r="G131" s="324"/>
      <c r="H131" s="324" t="s">
        <v>727</v>
      </c>
      <c r="I131" s="324" t="s">
        <v>713</v>
      </c>
      <c r="J131" s="324">
        <v>20</v>
      </c>
      <c r="K131" s="344"/>
    </row>
    <row r="132" ht="15" customHeight="1">
      <c r="B132" s="342"/>
      <c r="C132" s="324" t="s">
        <v>728</v>
      </c>
      <c r="D132" s="324"/>
      <c r="E132" s="324"/>
      <c r="F132" s="325" t="s">
        <v>717</v>
      </c>
      <c r="G132" s="324"/>
      <c r="H132" s="324" t="s">
        <v>729</v>
      </c>
      <c r="I132" s="324" t="s">
        <v>713</v>
      </c>
      <c r="J132" s="324">
        <v>20</v>
      </c>
      <c r="K132" s="344"/>
    </row>
    <row r="133" ht="15" customHeight="1">
      <c r="B133" s="342"/>
      <c r="C133" s="300" t="s">
        <v>716</v>
      </c>
      <c r="D133" s="300"/>
      <c r="E133" s="300"/>
      <c r="F133" s="322" t="s">
        <v>717</v>
      </c>
      <c r="G133" s="300"/>
      <c r="H133" s="300" t="s">
        <v>751</v>
      </c>
      <c r="I133" s="300" t="s">
        <v>713</v>
      </c>
      <c r="J133" s="300">
        <v>50</v>
      </c>
      <c r="K133" s="344"/>
    </row>
    <row r="134" ht="15" customHeight="1">
      <c r="B134" s="342"/>
      <c r="C134" s="300" t="s">
        <v>730</v>
      </c>
      <c r="D134" s="300"/>
      <c r="E134" s="300"/>
      <c r="F134" s="322" t="s">
        <v>717</v>
      </c>
      <c r="G134" s="300"/>
      <c r="H134" s="300" t="s">
        <v>751</v>
      </c>
      <c r="I134" s="300" t="s">
        <v>713</v>
      </c>
      <c r="J134" s="300">
        <v>50</v>
      </c>
      <c r="K134" s="344"/>
    </row>
    <row r="135" ht="15" customHeight="1">
      <c r="B135" s="342"/>
      <c r="C135" s="300" t="s">
        <v>736</v>
      </c>
      <c r="D135" s="300"/>
      <c r="E135" s="300"/>
      <c r="F135" s="322" t="s">
        <v>717</v>
      </c>
      <c r="G135" s="300"/>
      <c r="H135" s="300" t="s">
        <v>751</v>
      </c>
      <c r="I135" s="300" t="s">
        <v>713</v>
      </c>
      <c r="J135" s="300">
        <v>50</v>
      </c>
      <c r="K135" s="344"/>
    </row>
    <row r="136" ht="15" customHeight="1">
      <c r="B136" s="342"/>
      <c r="C136" s="300" t="s">
        <v>738</v>
      </c>
      <c r="D136" s="300"/>
      <c r="E136" s="300"/>
      <c r="F136" s="322" t="s">
        <v>717</v>
      </c>
      <c r="G136" s="300"/>
      <c r="H136" s="300" t="s">
        <v>751</v>
      </c>
      <c r="I136" s="300" t="s">
        <v>713</v>
      </c>
      <c r="J136" s="300">
        <v>50</v>
      </c>
      <c r="K136" s="344"/>
    </row>
    <row r="137" ht="15" customHeight="1">
      <c r="B137" s="342"/>
      <c r="C137" s="300" t="s">
        <v>739</v>
      </c>
      <c r="D137" s="300"/>
      <c r="E137" s="300"/>
      <c r="F137" s="322" t="s">
        <v>717</v>
      </c>
      <c r="G137" s="300"/>
      <c r="H137" s="300" t="s">
        <v>764</v>
      </c>
      <c r="I137" s="300" t="s">
        <v>713</v>
      </c>
      <c r="J137" s="300">
        <v>255</v>
      </c>
      <c r="K137" s="344"/>
    </row>
    <row r="138" ht="15" customHeight="1">
      <c r="B138" s="342"/>
      <c r="C138" s="300" t="s">
        <v>741</v>
      </c>
      <c r="D138" s="300"/>
      <c r="E138" s="300"/>
      <c r="F138" s="322" t="s">
        <v>711</v>
      </c>
      <c r="G138" s="300"/>
      <c r="H138" s="300" t="s">
        <v>765</v>
      </c>
      <c r="I138" s="300" t="s">
        <v>743</v>
      </c>
      <c r="J138" s="300"/>
      <c r="K138" s="344"/>
    </row>
    <row r="139" ht="15" customHeight="1">
      <c r="B139" s="342"/>
      <c r="C139" s="300" t="s">
        <v>744</v>
      </c>
      <c r="D139" s="300"/>
      <c r="E139" s="300"/>
      <c r="F139" s="322" t="s">
        <v>711</v>
      </c>
      <c r="G139" s="300"/>
      <c r="H139" s="300" t="s">
        <v>766</v>
      </c>
      <c r="I139" s="300" t="s">
        <v>746</v>
      </c>
      <c r="J139" s="300"/>
      <c r="K139" s="344"/>
    </row>
    <row r="140" ht="15" customHeight="1">
      <c r="B140" s="342"/>
      <c r="C140" s="300" t="s">
        <v>747</v>
      </c>
      <c r="D140" s="300"/>
      <c r="E140" s="300"/>
      <c r="F140" s="322" t="s">
        <v>711</v>
      </c>
      <c r="G140" s="300"/>
      <c r="H140" s="300" t="s">
        <v>747</v>
      </c>
      <c r="I140" s="300" t="s">
        <v>746</v>
      </c>
      <c r="J140" s="300"/>
      <c r="K140" s="344"/>
    </row>
    <row r="141" ht="15" customHeight="1">
      <c r="B141" s="342"/>
      <c r="C141" s="300" t="s">
        <v>39</v>
      </c>
      <c r="D141" s="300"/>
      <c r="E141" s="300"/>
      <c r="F141" s="322" t="s">
        <v>711</v>
      </c>
      <c r="G141" s="300"/>
      <c r="H141" s="300" t="s">
        <v>767</v>
      </c>
      <c r="I141" s="300" t="s">
        <v>746</v>
      </c>
      <c r="J141" s="300"/>
      <c r="K141" s="344"/>
    </row>
    <row r="142" ht="15" customHeight="1">
      <c r="B142" s="342"/>
      <c r="C142" s="300" t="s">
        <v>768</v>
      </c>
      <c r="D142" s="300"/>
      <c r="E142" s="300"/>
      <c r="F142" s="322" t="s">
        <v>711</v>
      </c>
      <c r="G142" s="300"/>
      <c r="H142" s="300" t="s">
        <v>769</v>
      </c>
      <c r="I142" s="300" t="s">
        <v>746</v>
      </c>
      <c r="J142" s="300"/>
      <c r="K142" s="344"/>
    </row>
    <row r="143" ht="15" customHeight="1">
      <c r="B143" s="345"/>
      <c r="C143" s="346"/>
      <c r="D143" s="346"/>
      <c r="E143" s="346"/>
      <c r="F143" s="346"/>
      <c r="G143" s="346"/>
      <c r="H143" s="346"/>
      <c r="I143" s="346"/>
      <c r="J143" s="346"/>
      <c r="K143" s="347"/>
    </row>
    <row r="144" ht="18.75" customHeight="1">
      <c r="B144" s="297"/>
      <c r="C144" s="297"/>
      <c r="D144" s="297"/>
      <c r="E144" s="297"/>
      <c r="F144" s="334"/>
      <c r="G144" s="297"/>
      <c r="H144" s="297"/>
      <c r="I144" s="297"/>
      <c r="J144" s="297"/>
      <c r="K144" s="297"/>
    </row>
    <row r="145" ht="18.75" customHeight="1">
      <c r="B145" s="308"/>
      <c r="C145" s="308"/>
      <c r="D145" s="308"/>
      <c r="E145" s="308"/>
      <c r="F145" s="308"/>
      <c r="G145" s="308"/>
      <c r="H145" s="308"/>
      <c r="I145" s="308"/>
      <c r="J145" s="308"/>
      <c r="K145" s="308"/>
    </row>
    <row r="146" ht="7.5" customHeight="1">
      <c r="B146" s="309"/>
      <c r="C146" s="310"/>
      <c r="D146" s="310"/>
      <c r="E146" s="310"/>
      <c r="F146" s="310"/>
      <c r="G146" s="310"/>
      <c r="H146" s="310"/>
      <c r="I146" s="310"/>
      <c r="J146" s="310"/>
      <c r="K146" s="311"/>
    </row>
    <row r="147" ht="45" customHeight="1">
      <c r="B147" s="312"/>
      <c r="C147" s="313" t="s">
        <v>770</v>
      </c>
      <c r="D147" s="313"/>
      <c r="E147" s="313"/>
      <c r="F147" s="313"/>
      <c r="G147" s="313"/>
      <c r="H147" s="313"/>
      <c r="I147" s="313"/>
      <c r="J147" s="313"/>
      <c r="K147" s="314"/>
    </row>
    <row r="148" ht="17.25" customHeight="1">
      <c r="B148" s="312"/>
      <c r="C148" s="315" t="s">
        <v>705</v>
      </c>
      <c r="D148" s="315"/>
      <c r="E148" s="315"/>
      <c r="F148" s="315" t="s">
        <v>706</v>
      </c>
      <c r="G148" s="316"/>
      <c r="H148" s="315" t="s">
        <v>55</v>
      </c>
      <c r="I148" s="315" t="s">
        <v>58</v>
      </c>
      <c r="J148" s="315" t="s">
        <v>707</v>
      </c>
      <c r="K148" s="314"/>
    </row>
    <row r="149" ht="17.25" customHeight="1">
      <c r="B149" s="312"/>
      <c r="C149" s="317" t="s">
        <v>708</v>
      </c>
      <c r="D149" s="317"/>
      <c r="E149" s="317"/>
      <c r="F149" s="318" t="s">
        <v>709</v>
      </c>
      <c r="G149" s="319"/>
      <c r="H149" s="317"/>
      <c r="I149" s="317"/>
      <c r="J149" s="317" t="s">
        <v>710</v>
      </c>
      <c r="K149" s="314"/>
    </row>
    <row r="150" ht="5.25" customHeight="1">
      <c r="B150" s="323"/>
      <c r="C150" s="320"/>
      <c r="D150" s="320"/>
      <c r="E150" s="320"/>
      <c r="F150" s="320"/>
      <c r="G150" s="321"/>
      <c r="H150" s="320"/>
      <c r="I150" s="320"/>
      <c r="J150" s="320"/>
      <c r="K150" s="344"/>
    </row>
    <row r="151" ht="15" customHeight="1">
      <c r="B151" s="323"/>
      <c r="C151" s="348" t="s">
        <v>714</v>
      </c>
      <c r="D151" s="300"/>
      <c r="E151" s="300"/>
      <c r="F151" s="349" t="s">
        <v>711</v>
      </c>
      <c r="G151" s="300"/>
      <c r="H151" s="348" t="s">
        <v>751</v>
      </c>
      <c r="I151" s="348" t="s">
        <v>713</v>
      </c>
      <c r="J151" s="348">
        <v>120</v>
      </c>
      <c r="K151" s="344"/>
    </row>
    <row r="152" ht="15" customHeight="1">
      <c r="B152" s="323"/>
      <c r="C152" s="348" t="s">
        <v>760</v>
      </c>
      <c r="D152" s="300"/>
      <c r="E152" s="300"/>
      <c r="F152" s="349" t="s">
        <v>711</v>
      </c>
      <c r="G152" s="300"/>
      <c r="H152" s="348" t="s">
        <v>771</v>
      </c>
      <c r="I152" s="348" t="s">
        <v>713</v>
      </c>
      <c r="J152" s="348" t="s">
        <v>762</v>
      </c>
      <c r="K152" s="344"/>
    </row>
    <row r="153" ht="15" customHeight="1">
      <c r="B153" s="323"/>
      <c r="C153" s="348" t="s">
        <v>84</v>
      </c>
      <c r="D153" s="300"/>
      <c r="E153" s="300"/>
      <c r="F153" s="349" t="s">
        <v>711</v>
      </c>
      <c r="G153" s="300"/>
      <c r="H153" s="348" t="s">
        <v>772</v>
      </c>
      <c r="I153" s="348" t="s">
        <v>713</v>
      </c>
      <c r="J153" s="348" t="s">
        <v>762</v>
      </c>
      <c r="K153" s="344"/>
    </row>
    <row r="154" ht="15" customHeight="1">
      <c r="B154" s="323"/>
      <c r="C154" s="348" t="s">
        <v>716</v>
      </c>
      <c r="D154" s="300"/>
      <c r="E154" s="300"/>
      <c r="F154" s="349" t="s">
        <v>717</v>
      </c>
      <c r="G154" s="300"/>
      <c r="H154" s="348" t="s">
        <v>751</v>
      </c>
      <c r="I154" s="348" t="s">
        <v>713</v>
      </c>
      <c r="J154" s="348">
        <v>50</v>
      </c>
      <c r="K154" s="344"/>
    </row>
    <row r="155" ht="15" customHeight="1">
      <c r="B155" s="323"/>
      <c r="C155" s="348" t="s">
        <v>719</v>
      </c>
      <c r="D155" s="300"/>
      <c r="E155" s="300"/>
      <c r="F155" s="349" t="s">
        <v>711</v>
      </c>
      <c r="G155" s="300"/>
      <c r="H155" s="348" t="s">
        <v>751</v>
      </c>
      <c r="I155" s="348" t="s">
        <v>721</v>
      </c>
      <c r="J155" s="348"/>
      <c r="K155" s="344"/>
    </row>
    <row r="156" ht="15" customHeight="1">
      <c r="B156" s="323"/>
      <c r="C156" s="348" t="s">
        <v>730</v>
      </c>
      <c r="D156" s="300"/>
      <c r="E156" s="300"/>
      <c r="F156" s="349" t="s">
        <v>717</v>
      </c>
      <c r="G156" s="300"/>
      <c r="H156" s="348" t="s">
        <v>751</v>
      </c>
      <c r="I156" s="348" t="s">
        <v>713</v>
      </c>
      <c r="J156" s="348">
        <v>50</v>
      </c>
      <c r="K156" s="344"/>
    </row>
    <row r="157" ht="15" customHeight="1">
      <c r="B157" s="323"/>
      <c r="C157" s="348" t="s">
        <v>738</v>
      </c>
      <c r="D157" s="300"/>
      <c r="E157" s="300"/>
      <c r="F157" s="349" t="s">
        <v>717</v>
      </c>
      <c r="G157" s="300"/>
      <c r="H157" s="348" t="s">
        <v>751</v>
      </c>
      <c r="I157" s="348" t="s">
        <v>713</v>
      </c>
      <c r="J157" s="348">
        <v>50</v>
      </c>
      <c r="K157" s="344"/>
    </row>
    <row r="158" ht="15" customHeight="1">
      <c r="B158" s="323"/>
      <c r="C158" s="348" t="s">
        <v>736</v>
      </c>
      <c r="D158" s="300"/>
      <c r="E158" s="300"/>
      <c r="F158" s="349" t="s">
        <v>717</v>
      </c>
      <c r="G158" s="300"/>
      <c r="H158" s="348" t="s">
        <v>751</v>
      </c>
      <c r="I158" s="348" t="s">
        <v>713</v>
      </c>
      <c r="J158" s="348">
        <v>50</v>
      </c>
      <c r="K158" s="344"/>
    </row>
    <row r="159" ht="15" customHeight="1">
      <c r="B159" s="323"/>
      <c r="C159" s="348" t="s">
        <v>136</v>
      </c>
      <c r="D159" s="300"/>
      <c r="E159" s="300"/>
      <c r="F159" s="349" t="s">
        <v>711</v>
      </c>
      <c r="G159" s="300"/>
      <c r="H159" s="348" t="s">
        <v>773</v>
      </c>
      <c r="I159" s="348" t="s">
        <v>713</v>
      </c>
      <c r="J159" s="348" t="s">
        <v>774</v>
      </c>
      <c r="K159" s="344"/>
    </row>
    <row r="160" ht="15" customHeight="1">
      <c r="B160" s="323"/>
      <c r="C160" s="348" t="s">
        <v>775</v>
      </c>
      <c r="D160" s="300"/>
      <c r="E160" s="300"/>
      <c r="F160" s="349" t="s">
        <v>711</v>
      </c>
      <c r="G160" s="300"/>
      <c r="H160" s="348" t="s">
        <v>776</v>
      </c>
      <c r="I160" s="348" t="s">
        <v>746</v>
      </c>
      <c r="J160" s="348"/>
      <c r="K160" s="344"/>
    </row>
    <row r="161" ht="15" customHeight="1">
      <c r="B161" s="350"/>
      <c r="C161" s="332"/>
      <c r="D161" s="332"/>
      <c r="E161" s="332"/>
      <c r="F161" s="332"/>
      <c r="G161" s="332"/>
      <c r="H161" s="332"/>
      <c r="I161" s="332"/>
      <c r="J161" s="332"/>
      <c r="K161" s="351"/>
    </row>
    <row r="162" ht="18.75" customHeight="1">
      <c r="B162" s="297"/>
      <c r="C162" s="300"/>
      <c r="D162" s="300"/>
      <c r="E162" s="300"/>
      <c r="F162" s="322"/>
      <c r="G162" s="300"/>
      <c r="H162" s="300"/>
      <c r="I162" s="300"/>
      <c r="J162" s="300"/>
      <c r="K162" s="297"/>
    </row>
    <row r="163" ht="18.75" customHeight="1">
      <c r="B163" s="308"/>
      <c r="C163" s="308"/>
      <c r="D163" s="308"/>
      <c r="E163" s="308"/>
      <c r="F163" s="308"/>
      <c r="G163" s="308"/>
      <c r="H163" s="308"/>
      <c r="I163" s="308"/>
      <c r="J163" s="308"/>
      <c r="K163" s="308"/>
    </row>
    <row r="164" ht="7.5" customHeight="1">
      <c r="B164" s="287"/>
      <c r="C164" s="288"/>
      <c r="D164" s="288"/>
      <c r="E164" s="288"/>
      <c r="F164" s="288"/>
      <c r="G164" s="288"/>
      <c r="H164" s="288"/>
      <c r="I164" s="288"/>
      <c r="J164" s="288"/>
      <c r="K164" s="289"/>
    </row>
    <row r="165" ht="45" customHeight="1">
      <c r="B165" s="290"/>
      <c r="C165" s="291" t="s">
        <v>777</v>
      </c>
      <c r="D165" s="291"/>
      <c r="E165" s="291"/>
      <c r="F165" s="291"/>
      <c r="G165" s="291"/>
      <c r="H165" s="291"/>
      <c r="I165" s="291"/>
      <c r="J165" s="291"/>
      <c r="K165" s="292"/>
    </row>
    <row r="166" ht="17.25" customHeight="1">
      <c r="B166" s="290"/>
      <c r="C166" s="315" t="s">
        <v>705</v>
      </c>
      <c r="D166" s="315"/>
      <c r="E166" s="315"/>
      <c r="F166" s="315" t="s">
        <v>706</v>
      </c>
      <c r="G166" s="352"/>
      <c r="H166" s="353" t="s">
        <v>55</v>
      </c>
      <c r="I166" s="353" t="s">
        <v>58</v>
      </c>
      <c r="J166" s="315" t="s">
        <v>707</v>
      </c>
      <c r="K166" s="292"/>
    </row>
    <row r="167" ht="17.25" customHeight="1">
      <c r="B167" s="293"/>
      <c r="C167" s="317" t="s">
        <v>708</v>
      </c>
      <c r="D167" s="317"/>
      <c r="E167" s="317"/>
      <c r="F167" s="318" t="s">
        <v>709</v>
      </c>
      <c r="G167" s="354"/>
      <c r="H167" s="355"/>
      <c r="I167" s="355"/>
      <c r="J167" s="317" t="s">
        <v>710</v>
      </c>
      <c r="K167" s="295"/>
    </row>
    <row r="168" ht="5.25" customHeight="1">
      <c r="B168" s="323"/>
      <c r="C168" s="320"/>
      <c r="D168" s="320"/>
      <c r="E168" s="320"/>
      <c r="F168" s="320"/>
      <c r="G168" s="321"/>
      <c r="H168" s="320"/>
      <c r="I168" s="320"/>
      <c r="J168" s="320"/>
      <c r="K168" s="344"/>
    </row>
    <row r="169" ht="15" customHeight="1">
      <c r="B169" s="323"/>
      <c r="C169" s="300" t="s">
        <v>714</v>
      </c>
      <c r="D169" s="300"/>
      <c r="E169" s="300"/>
      <c r="F169" s="322" t="s">
        <v>711</v>
      </c>
      <c r="G169" s="300"/>
      <c r="H169" s="300" t="s">
        <v>751</v>
      </c>
      <c r="I169" s="300" t="s">
        <v>713</v>
      </c>
      <c r="J169" s="300">
        <v>120</v>
      </c>
      <c r="K169" s="344"/>
    </row>
    <row r="170" ht="15" customHeight="1">
      <c r="B170" s="323"/>
      <c r="C170" s="300" t="s">
        <v>760</v>
      </c>
      <c r="D170" s="300"/>
      <c r="E170" s="300"/>
      <c r="F170" s="322" t="s">
        <v>711</v>
      </c>
      <c r="G170" s="300"/>
      <c r="H170" s="300" t="s">
        <v>761</v>
      </c>
      <c r="I170" s="300" t="s">
        <v>713</v>
      </c>
      <c r="J170" s="300" t="s">
        <v>762</v>
      </c>
      <c r="K170" s="344"/>
    </row>
    <row r="171" ht="15" customHeight="1">
      <c r="B171" s="323"/>
      <c r="C171" s="300" t="s">
        <v>84</v>
      </c>
      <c r="D171" s="300"/>
      <c r="E171" s="300"/>
      <c r="F171" s="322" t="s">
        <v>711</v>
      </c>
      <c r="G171" s="300"/>
      <c r="H171" s="300" t="s">
        <v>778</v>
      </c>
      <c r="I171" s="300" t="s">
        <v>713</v>
      </c>
      <c r="J171" s="300" t="s">
        <v>762</v>
      </c>
      <c r="K171" s="344"/>
    </row>
    <row r="172" ht="15" customHeight="1">
      <c r="B172" s="323"/>
      <c r="C172" s="300" t="s">
        <v>716</v>
      </c>
      <c r="D172" s="300"/>
      <c r="E172" s="300"/>
      <c r="F172" s="322" t="s">
        <v>717</v>
      </c>
      <c r="G172" s="300"/>
      <c r="H172" s="300" t="s">
        <v>778</v>
      </c>
      <c r="I172" s="300" t="s">
        <v>713</v>
      </c>
      <c r="J172" s="300">
        <v>50</v>
      </c>
      <c r="K172" s="344"/>
    </row>
    <row r="173" ht="15" customHeight="1">
      <c r="B173" s="323"/>
      <c r="C173" s="300" t="s">
        <v>719</v>
      </c>
      <c r="D173" s="300"/>
      <c r="E173" s="300"/>
      <c r="F173" s="322" t="s">
        <v>711</v>
      </c>
      <c r="G173" s="300"/>
      <c r="H173" s="300" t="s">
        <v>778</v>
      </c>
      <c r="I173" s="300" t="s">
        <v>721</v>
      </c>
      <c r="J173" s="300"/>
      <c r="K173" s="344"/>
    </row>
    <row r="174" ht="15" customHeight="1">
      <c r="B174" s="323"/>
      <c r="C174" s="300" t="s">
        <v>730</v>
      </c>
      <c r="D174" s="300"/>
      <c r="E174" s="300"/>
      <c r="F174" s="322" t="s">
        <v>717</v>
      </c>
      <c r="G174" s="300"/>
      <c r="H174" s="300" t="s">
        <v>778</v>
      </c>
      <c r="I174" s="300" t="s">
        <v>713</v>
      </c>
      <c r="J174" s="300">
        <v>50</v>
      </c>
      <c r="K174" s="344"/>
    </row>
    <row r="175" ht="15" customHeight="1">
      <c r="B175" s="323"/>
      <c r="C175" s="300" t="s">
        <v>738</v>
      </c>
      <c r="D175" s="300"/>
      <c r="E175" s="300"/>
      <c r="F175" s="322" t="s">
        <v>717</v>
      </c>
      <c r="G175" s="300"/>
      <c r="H175" s="300" t="s">
        <v>778</v>
      </c>
      <c r="I175" s="300" t="s">
        <v>713</v>
      </c>
      <c r="J175" s="300">
        <v>50</v>
      </c>
      <c r="K175" s="344"/>
    </row>
    <row r="176" ht="15" customHeight="1">
      <c r="B176" s="323"/>
      <c r="C176" s="300" t="s">
        <v>736</v>
      </c>
      <c r="D176" s="300"/>
      <c r="E176" s="300"/>
      <c r="F176" s="322" t="s">
        <v>717</v>
      </c>
      <c r="G176" s="300"/>
      <c r="H176" s="300" t="s">
        <v>778</v>
      </c>
      <c r="I176" s="300" t="s">
        <v>713</v>
      </c>
      <c r="J176" s="300">
        <v>50</v>
      </c>
      <c r="K176" s="344"/>
    </row>
    <row r="177" ht="15" customHeight="1">
      <c r="B177" s="323"/>
      <c r="C177" s="300" t="s">
        <v>142</v>
      </c>
      <c r="D177" s="300"/>
      <c r="E177" s="300"/>
      <c r="F177" s="322" t="s">
        <v>711</v>
      </c>
      <c r="G177" s="300"/>
      <c r="H177" s="300" t="s">
        <v>779</v>
      </c>
      <c r="I177" s="300" t="s">
        <v>780</v>
      </c>
      <c r="J177" s="300"/>
      <c r="K177" s="344"/>
    </row>
    <row r="178" ht="15" customHeight="1">
      <c r="B178" s="323"/>
      <c r="C178" s="300" t="s">
        <v>58</v>
      </c>
      <c r="D178" s="300"/>
      <c r="E178" s="300"/>
      <c r="F178" s="322" t="s">
        <v>711</v>
      </c>
      <c r="G178" s="300"/>
      <c r="H178" s="300" t="s">
        <v>781</v>
      </c>
      <c r="I178" s="300" t="s">
        <v>782</v>
      </c>
      <c r="J178" s="300">
        <v>1</v>
      </c>
      <c r="K178" s="344"/>
    </row>
    <row r="179" ht="15" customHeight="1">
      <c r="B179" s="323"/>
      <c r="C179" s="300" t="s">
        <v>54</v>
      </c>
      <c r="D179" s="300"/>
      <c r="E179" s="300"/>
      <c r="F179" s="322" t="s">
        <v>711</v>
      </c>
      <c r="G179" s="300"/>
      <c r="H179" s="300" t="s">
        <v>783</v>
      </c>
      <c r="I179" s="300" t="s">
        <v>713</v>
      </c>
      <c r="J179" s="300">
        <v>20</v>
      </c>
      <c r="K179" s="344"/>
    </row>
    <row r="180" ht="15" customHeight="1">
      <c r="B180" s="323"/>
      <c r="C180" s="300" t="s">
        <v>55</v>
      </c>
      <c r="D180" s="300"/>
      <c r="E180" s="300"/>
      <c r="F180" s="322" t="s">
        <v>711</v>
      </c>
      <c r="G180" s="300"/>
      <c r="H180" s="300" t="s">
        <v>784</v>
      </c>
      <c r="I180" s="300" t="s">
        <v>713</v>
      </c>
      <c r="J180" s="300">
        <v>255</v>
      </c>
      <c r="K180" s="344"/>
    </row>
    <row r="181" ht="15" customHeight="1">
      <c r="B181" s="323"/>
      <c r="C181" s="300" t="s">
        <v>143</v>
      </c>
      <c r="D181" s="300"/>
      <c r="E181" s="300"/>
      <c r="F181" s="322" t="s">
        <v>711</v>
      </c>
      <c r="G181" s="300"/>
      <c r="H181" s="300" t="s">
        <v>675</v>
      </c>
      <c r="I181" s="300" t="s">
        <v>713</v>
      </c>
      <c r="J181" s="300">
        <v>10</v>
      </c>
      <c r="K181" s="344"/>
    </row>
    <row r="182" ht="15" customHeight="1">
      <c r="B182" s="323"/>
      <c r="C182" s="300" t="s">
        <v>144</v>
      </c>
      <c r="D182" s="300"/>
      <c r="E182" s="300"/>
      <c r="F182" s="322" t="s">
        <v>711</v>
      </c>
      <c r="G182" s="300"/>
      <c r="H182" s="300" t="s">
        <v>785</v>
      </c>
      <c r="I182" s="300" t="s">
        <v>746</v>
      </c>
      <c r="J182" s="300"/>
      <c r="K182" s="344"/>
    </row>
    <row r="183" ht="15" customHeight="1">
      <c r="B183" s="323"/>
      <c r="C183" s="300" t="s">
        <v>786</v>
      </c>
      <c r="D183" s="300"/>
      <c r="E183" s="300"/>
      <c r="F183" s="322" t="s">
        <v>711</v>
      </c>
      <c r="G183" s="300"/>
      <c r="H183" s="300" t="s">
        <v>787</v>
      </c>
      <c r="I183" s="300" t="s">
        <v>746</v>
      </c>
      <c r="J183" s="300"/>
      <c r="K183" s="344"/>
    </row>
    <row r="184" ht="15" customHeight="1">
      <c r="B184" s="323"/>
      <c r="C184" s="300" t="s">
        <v>775</v>
      </c>
      <c r="D184" s="300"/>
      <c r="E184" s="300"/>
      <c r="F184" s="322" t="s">
        <v>711</v>
      </c>
      <c r="G184" s="300"/>
      <c r="H184" s="300" t="s">
        <v>788</v>
      </c>
      <c r="I184" s="300" t="s">
        <v>746</v>
      </c>
      <c r="J184" s="300"/>
      <c r="K184" s="344"/>
    </row>
    <row r="185" ht="15" customHeight="1">
      <c r="B185" s="323"/>
      <c r="C185" s="300" t="s">
        <v>146</v>
      </c>
      <c r="D185" s="300"/>
      <c r="E185" s="300"/>
      <c r="F185" s="322" t="s">
        <v>717</v>
      </c>
      <c r="G185" s="300"/>
      <c r="H185" s="300" t="s">
        <v>789</v>
      </c>
      <c r="I185" s="300" t="s">
        <v>713</v>
      </c>
      <c r="J185" s="300">
        <v>50</v>
      </c>
      <c r="K185" s="344"/>
    </row>
    <row r="186" ht="15" customHeight="1">
      <c r="B186" s="323"/>
      <c r="C186" s="300" t="s">
        <v>790</v>
      </c>
      <c r="D186" s="300"/>
      <c r="E186" s="300"/>
      <c r="F186" s="322" t="s">
        <v>717</v>
      </c>
      <c r="G186" s="300"/>
      <c r="H186" s="300" t="s">
        <v>791</v>
      </c>
      <c r="I186" s="300" t="s">
        <v>792</v>
      </c>
      <c r="J186" s="300"/>
      <c r="K186" s="344"/>
    </row>
    <row r="187" ht="15" customHeight="1">
      <c r="B187" s="323"/>
      <c r="C187" s="300" t="s">
        <v>793</v>
      </c>
      <c r="D187" s="300"/>
      <c r="E187" s="300"/>
      <c r="F187" s="322" t="s">
        <v>717</v>
      </c>
      <c r="G187" s="300"/>
      <c r="H187" s="300" t="s">
        <v>794</v>
      </c>
      <c r="I187" s="300" t="s">
        <v>792</v>
      </c>
      <c r="J187" s="300"/>
      <c r="K187" s="344"/>
    </row>
    <row r="188" ht="15" customHeight="1">
      <c r="B188" s="323"/>
      <c r="C188" s="300" t="s">
        <v>795</v>
      </c>
      <c r="D188" s="300"/>
      <c r="E188" s="300"/>
      <c r="F188" s="322" t="s">
        <v>717</v>
      </c>
      <c r="G188" s="300"/>
      <c r="H188" s="300" t="s">
        <v>796</v>
      </c>
      <c r="I188" s="300" t="s">
        <v>792</v>
      </c>
      <c r="J188" s="300"/>
      <c r="K188" s="344"/>
    </row>
    <row r="189" ht="15" customHeight="1">
      <c r="B189" s="323"/>
      <c r="C189" s="356" t="s">
        <v>797</v>
      </c>
      <c r="D189" s="300"/>
      <c r="E189" s="300"/>
      <c r="F189" s="322" t="s">
        <v>717</v>
      </c>
      <c r="G189" s="300"/>
      <c r="H189" s="300" t="s">
        <v>798</v>
      </c>
      <c r="I189" s="300" t="s">
        <v>799</v>
      </c>
      <c r="J189" s="357" t="s">
        <v>800</v>
      </c>
      <c r="K189" s="344"/>
    </row>
    <row r="190" ht="15" customHeight="1">
      <c r="B190" s="323"/>
      <c r="C190" s="307" t="s">
        <v>43</v>
      </c>
      <c r="D190" s="300"/>
      <c r="E190" s="300"/>
      <c r="F190" s="322" t="s">
        <v>711</v>
      </c>
      <c r="G190" s="300"/>
      <c r="H190" s="297" t="s">
        <v>801</v>
      </c>
      <c r="I190" s="300" t="s">
        <v>802</v>
      </c>
      <c r="J190" s="300"/>
      <c r="K190" s="344"/>
    </row>
    <row r="191" ht="15" customHeight="1">
      <c r="B191" s="323"/>
      <c r="C191" s="307" t="s">
        <v>803</v>
      </c>
      <c r="D191" s="300"/>
      <c r="E191" s="300"/>
      <c r="F191" s="322" t="s">
        <v>711</v>
      </c>
      <c r="G191" s="300"/>
      <c r="H191" s="300" t="s">
        <v>804</v>
      </c>
      <c r="I191" s="300" t="s">
        <v>746</v>
      </c>
      <c r="J191" s="300"/>
      <c r="K191" s="344"/>
    </row>
    <row r="192" ht="15" customHeight="1">
      <c r="B192" s="323"/>
      <c r="C192" s="307" t="s">
        <v>805</v>
      </c>
      <c r="D192" s="300"/>
      <c r="E192" s="300"/>
      <c r="F192" s="322" t="s">
        <v>711</v>
      </c>
      <c r="G192" s="300"/>
      <c r="H192" s="300" t="s">
        <v>806</v>
      </c>
      <c r="I192" s="300" t="s">
        <v>746</v>
      </c>
      <c r="J192" s="300"/>
      <c r="K192" s="344"/>
    </row>
    <row r="193" ht="15" customHeight="1">
      <c r="B193" s="323"/>
      <c r="C193" s="307" t="s">
        <v>807</v>
      </c>
      <c r="D193" s="300"/>
      <c r="E193" s="300"/>
      <c r="F193" s="322" t="s">
        <v>717</v>
      </c>
      <c r="G193" s="300"/>
      <c r="H193" s="300" t="s">
        <v>808</v>
      </c>
      <c r="I193" s="300" t="s">
        <v>746</v>
      </c>
      <c r="J193" s="300"/>
      <c r="K193" s="344"/>
    </row>
    <row r="194" ht="15" customHeight="1">
      <c r="B194" s="350"/>
      <c r="C194" s="358"/>
      <c r="D194" s="332"/>
      <c r="E194" s="332"/>
      <c r="F194" s="332"/>
      <c r="G194" s="332"/>
      <c r="H194" s="332"/>
      <c r="I194" s="332"/>
      <c r="J194" s="332"/>
      <c r="K194" s="351"/>
    </row>
    <row r="195" ht="18.75" customHeight="1">
      <c r="B195" s="297"/>
      <c r="C195" s="300"/>
      <c r="D195" s="300"/>
      <c r="E195" s="300"/>
      <c r="F195" s="322"/>
      <c r="G195" s="300"/>
      <c r="H195" s="300"/>
      <c r="I195" s="300"/>
      <c r="J195" s="300"/>
      <c r="K195" s="297"/>
    </row>
    <row r="196" ht="18.75" customHeight="1">
      <c r="B196" s="297"/>
      <c r="C196" s="300"/>
      <c r="D196" s="300"/>
      <c r="E196" s="300"/>
      <c r="F196" s="322"/>
      <c r="G196" s="300"/>
      <c r="H196" s="300"/>
      <c r="I196" s="300"/>
      <c r="J196" s="300"/>
      <c r="K196" s="297"/>
    </row>
    <row r="197" ht="18.75" customHeight="1">
      <c r="B197" s="308"/>
      <c r="C197" s="308"/>
      <c r="D197" s="308"/>
      <c r="E197" s="308"/>
      <c r="F197" s="308"/>
      <c r="G197" s="308"/>
      <c r="H197" s="308"/>
      <c r="I197" s="308"/>
      <c r="J197" s="308"/>
      <c r="K197" s="308"/>
    </row>
    <row r="198" ht="13.5">
      <c r="B198" s="287"/>
      <c r="C198" s="288"/>
      <c r="D198" s="288"/>
      <c r="E198" s="288"/>
      <c r="F198" s="288"/>
      <c r="G198" s="288"/>
      <c r="H198" s="288"/>
      <c r="I198" s="288"/>
      <c r="J198" s="288"/>
      <c r="K198" s="289"/>
    </row>
    <row r="199" ht="21">
      <c r="B199" s="290"/>
      <c r="C199" s="291" t="s">
        <v>809</v>
      </c>
      <c r="D199" s="291"/>
      <c r="E199" s="291"/>
      <c r="F199" s="291"/>
      <c r="G199" s="291"/>
      <c r="H199" s="291"/>
      <c r="I199" s="291"/>
      <c r="J199" s="291"/>
      <c r="K199" s="292"/>
    </row>
    <row r="200" ht="25.5" customHeight="1">
      <c r="B200" s="290"/>
      <c r="C200" s="359" t="s">
        <v>810</v>
      </c>
      <c r="D200" s="359"/>
      <c r="E200" s="359"/>
      <c r="F200" s="359" t="s">
        <v>811</v>
      </c>
      <c r="G200" s="360"/>
      <c r="H200" s="359" t="s">
        <v>812</v>
      </c>
      <c r="I200" s="359"/>
      <c r="J200" s="359"/>
      <c r="K200" s="292"/>
    </row>
    <row r="201" ht="5.25" customHeight="1">
      <c r="B201" s="323"/>
      <c r="C201" s="320"/>
      <c r="D201" s="320"/>
      <c r="E201" s="320"/>
      <c r="F201" s="320"/>
      <c r="G201" s="300"/>
      <c r="H201" s="320"/>
      <c r="I201" s="320"/>
      <c r="J201" s="320"/>
      <c r="K201" s="344"/>
    </row>
    <row r="202" ht="15" customHeight="1">
      <c r="B202" s="323"/>
      <c r="C202" s="300" t="s">
        <v>802</v>
      </c>
      <c r="D202" s="300"/>
      <c r="E202" s="300"/>
      <c r="F202" s="322" t="s">
        <v>44</v>
      </c>
      <c r="G202" s="300"/>
      <c r="H202" s="300" t="s">
        <v>813</v>
      </c>
      <c r="I202" s="300"/>
      <c r="J202" s="300"/>
      <c r="K202" s="344"/>
    </row>
    <row r="203" ht="15" customHeight="1">
      <c r="B203" s="323"/>
      <c r="C203" s="329"/>
      <c r="D203" s="300"/>
      <c r="E203" s="300"/>
      <c r="F203" s="322" t="s">
        <v>45</v>
      </c>
      <c r="G203" s="300"/>
      <c r="H203" s="300" t="s">
        <v>814</v>
      </c>
      <c r="I203" s="300"/>
      <c r="J203" s="300"/>
      <c r="K203" s="344"/>
    </row>
    <row r="204" ht="15" customHeight="1">
      <c r="B204" s="323"/>
      <c r="C204" s="329"/>
      <c r="D204" s="300"/>
      <c r="E204" s="300"/>
      <c r="F204" s="322" t="s">
        <v>48</v>
      </c>
      <c r="G204" s="300"/>
      <c r="H204" s="300" t="s">
        <v>815</v>
      </c>
      <c r="I204" s="300"/>
      <c r="J204" s="300"/>
      <c r="K204" s="344"/>
    </row>
    <row r="205" ht="15" customHeight="1">
      <c r="B205" s="323"/>
      <c r="C205" s="300"/>
      <c r="D205" s="300"/>
      <c r="E205" s="300"/>
      <c r="F205" s="322" t="s">
        <v>46</v>
      </c>
      <c r="G205" s="300"/>
      <c r="H205" s="300" t="s">
        <v>816</v>
      </c>
      <c r="I205" s="300"/>
      <c r="J205" s="300"/>
      <c r="K205" s="344"/>
    </row>
    <row r="206" ht="15" customHeight="1">
      <c r="B206" s="323"/>
      <c r="C206" s="300"/>
      <c r="D206" s="300"/>
      <c r="E206" s="300"/>
      <c r="F206" s="322" t="s">
        <v>47</v>
      </c>
      <c r="G206" s="300"/>
      <c r="H206" s="300" t="s">
        <v>817</v>
      </c>
      <c r="I206" s="300"/>
      <c r="J206" s="300"/>
      <c r="K206" s="344"/>
    </row>
    <row r="207" ht="15" customHeight="1">
      <c r="B207" s="323"/>
      <c r="C207" s="300"/>
      <c r="D207" s="300"/>
      <c r="E207" s="300"/>
      <c r="F207" s="322"/>
      <c r="G207" s="300"/>
      <c r="H207" s="300"/>
      <c r="I207" s="300"/>
      <c r="J207" s="300"/>
      <c r="K207" s="344"/>
    </row>
    <row r="208" ht="15" customHeight="1">
      <c r="B208" s="323"/>
      <c r="C208" s="300" t="s">
        <v>758</v>
      </c>
      <c r="D208" s="300"/>
      <c r="E208" s="300"/>
      <c r="F208" s="322" t="s">
        <v>79</v>
      </c>
      <c r="G208" s="300"/>
      <c r="H208" s="300" t="s">
        <v>818</v>
      </c>
      <c r="I208" s="300"/>
      <c r="J208" s="300"/>
      <c r="K208" s="344"/>
    </row>
    <row r="209" ht="15" customHeight="1">
      <c r="B209" s="323"/>
      <c r="C209" s="329"/>
      <c r="D209" s="300"/>
      <c r="E209" s="300"/>
      <c r="F209" s="322" t="s">
        <v>654</v>
      </c>
      <c r="G209" s="300"/>
      <c r="H209" s="300" t="s">
        <v>655</v>
      </c>
      <c r="I209" s="300"/>
      <c r="J209" s="300"/>
      <c r="K209" s="344"/>
    </row>
    <row r="210" ht="15" customHeight="1">
      <c r="B210" s="323"/>
      <c r="C210" s="300"/>
      <c r="D210" s="300"/>
      <c r="E210" s="300"/>
      <c r="F210" s="322" t="s">
        <v>652</v>
      </c>
      <c r="G210" s="300"/>
      <c r="H210" s="300" t="s">
        <v>819</v>
      </c>
      <c r="I210" s="300"/>
      <c r="J210" s="300"/>
      <c r="K210" s="344"/>
    </row>
    <row r="211" ht="15" customHeight="1">
      <c r="B211" s="361"/>
      <c r="C211" s="329"/>
      <c r="D211" s="329"/>
      <c r="E211" s="329"/>
      <c r="F211" s="322" t="s">
        <v>656</v>
      </c>
      <c r="G211" s="307"/>
      <c r="H211" s="348" t="s">
        <v>657</v>
      </c>
      <c r="I211" s="348"/>
      <c r="J211" s="348"/>
      <c r="K211" s="362"/>
    </row>
    <row r="212" ht="15" customHeight="1">
      <c r="B212" s="361"/>
      <c r="C212" s="329"/>
      <c r="D212" s="329"/>
      <c r="E212" s="329"/>
      <c r="F212" s="322" t="s">
        <v>658</v>
      </c>
      <c r="G212" s="307"/>
      <c r="H212" s="348" t="s">
        <v>820</v>
      </c>
      <c r="I212" s="348"/>
      <c r="J212" s="348"/>
      <c r="K212" s="362"/>
    </row>
    <row r="213" ht="15" customHeight="1">
      <c r="B213" s="361"/>
      <c r="C213" s="329"/>
      <c r="D213" s="329"/>
      <c r="E213" s="329"/>
      <c r="F213" s="363"/>
      <c r="G213" s="307"/>
      <c r="H213" s="364"/>
      <c r="I213" s="364"/>
      <c r="J213" s="364"/>
      <c r="K213" s="362"/>
    </row>
    <row r="214" ht="15" customHeight="1">
      <c r="B214" s="361"/>
      <c r="C214" s="300" t="s">
        <v>782</v>
      </c>
      <c r="D214" s="329"/>
      <c r="E214" s="329"/>
      <c r="F214" s="322">
        <v>1</v>
      </c>
      <c r="G214" s="307"/>
      <c r="H214" s="348" t="s">
        <v>821</v>
      </c>
      <c r="I214" s="348"/>
      <c r="J214" s="348"/>
      <c r="K214" s="362"/>
    </row>
    <row r="215" ht="15" customHeight="1">
      <c r="B215" s="361"/>
      <c r="C215" s="329"/>
      <c r="D215" s="329"/>
      <c r="E215" s="329"/>
      <c r="F215" s="322">
        <v>2</v>
      </c>
      <c r="G215" s="307"/>
      <c r="H215" s="348" t="s">
        <v>822</v>
      </c>
      <c r="I215" s="348"/>
      <c r="J215" s="348"/>
      <c r="K215" s="362"/>
    </row>
    <row r="216" ht="15" customHeight="1">
      <c r="B216" s="361"/>
      <c r="C216" s="329"/>
      <c r="D216" s="329"/>
      <c r="E216" s="329"/>
      <c r="F216" s="322">
        <v>3</v>
      </c>
      <c r="G216" s="307"/>
      <c r="H216" s="348" t="s">
        <v>823</v>
      </c>
      <c r="I216" s="348"/>
      <c r="J216" s="348"/>
      <c r="K216" s="362"/>
    </row>
    <row r="217" ht="15" customHeight="1">
      <c r="B217" s="361"/>
      <c r="C217" s="329"/>
      <c r="D217" s="329"/>
      <c r="E217" s="329"/>
      <c r="F217" s="322">
        <v>4</v>
      </c>
      <c r="G217" s="307"/>
      <c r="H217" s="348" t="s">
        <v>824</v>
      </c>
      <c r="I217" s="348"/>
      <c r="J217" s="348"/>
      <c r="K217" s="362"/>
    </row>
    <row r="218" ht="12.75" customHeight="1">
      <c r="B218" s="365"/>
      <c r="C218" s="366"/>
      <c r="D218" s="366"/>
      <c r="E218" s="366"/>
      <c r="F218" s="366"/>
      <c r="G218" s="366"/>
      <c r="H218" s="366"/>
      <c r="I218" s="366"/>
      <c r="J218" s="366"/>
      <c r="K218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90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81</v>
      </c>
    </row>
    <row r="4" ht="24.96" customHeight="1">
      <c r="B4" s="20"/>
      <c r="D4" s="140" t="s">
        <v>128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Oprava staničních kolejí č.4, 5, 6, 7 a výhybek č. 12, 13, 14, 16 v ŽST Prostřední Žleb</v>
      </c>
      <c r="F7" s="141"/>
      <c r="G7" s="141"/>
      <c r="H7" s="141"/>
      <c r="L7" s="20"/>
    </row>
    <row r="8">
      <c r="B8" s="20"/>
      <c r="D8" s="141" t="s">
        <v>129</v>
      </c>
      <c r="L8" s="20"/>
    </row>
    <row r="9" ht="16.5" customHeight="1">
      <c r="B9" s="20"/>
      <c r="E9" s="142" t="s">
        <v>130</v>
      </c>
      <c r="L9" s="20"/>
    </row>
    <row r="10" ht="12" customHeight="1">
      <c r="B10" s="20"/>
      <c r="D10" s="141" t="s">
        <v>131</v>
      </c>
      <c r="L10" s="20"/>
    </row>
    <row r="11" s="1" customFormat="1" ht="16.5" customHeight="1">
      <c r="B11" s="43"/>
      <c r="E11" s="141" t="s">
        <v>132</v>
      </c>
      <c r="F11" s="1"/>
      <c r="G11" s="1"/>
      <c r="H11" s="1"/>
      <c r="I11" s="143"/>
      <c r="L11" s="43"/>
    </row>
    <row r="12" s="1" customFormat="1" ht="12" customHeight="1">
      <c r="B12" s="43"/>
      <c r="D12" s="141" t="s">
        <v>133</v>
      </c>
      <c r="I12" s="143"/>
      <c r="L12" s="43"/>
    </row>
    <row r="13" s="1" customFormat="1" ht="36.96" customHeight="1">
      <c r="B13" s="43"/>
      <c r="E13" s="144" t="s">
        <v>134</v>
      </c>
      <c r="F13" s="1"/>
      <c r="G13" s="1"/>
      <c r="H13" s="1"/>
      <c r="I13" s="143"/>
      <c r="L13" s="43"/>
    </row>
    <row r="14" s="1" customFormat="1">
      <c r="B14" s="43"/>
      <c r="I14" s="143"/>
      <c r="L14" s="43"/>
    </row>
    <row r="15" s="1" customFormat="1" ht="12" customHeight="1">
      <c r="B15" s="43"/>
      <c r="D15" s="141" t="s">
        <v>18</v>
      </c>
      <c r="F15" s="17" t="s">
        <v>19</v>
      </c>
      <c r="I15" s="145" t="s">
        <v>20</v>
      </c>
      <c r="J15" s="17" t="s">
        <v>19</v>
      </c>
      <c r="L15" s="43"/>
    </row>
    <row r="16" s="1" customFormat="1" ht="12" customHeight="1">
      <c r="B16" s="43"/>
      <c r="D16" s="141" t="s">
        <v>21</v>
      </c>
      <c r="F16" s="17" t="s">
        <v>22</v>
      </c>
      <c r="I16" s="145" t="s">
        <v>23</v>
      </c>
      <c r="J16" s="146" t="str">
        <f>'Rekapitulace stavby'!AN8</f>
        <v>20. 3. 2019</v>
      </c>
      <c r="L16" s="43"/>
    </row>
    <row r="17" s="1" customFormat="1" ht="10.8" customHeight="1">
      <c r="B17" s="43"/>
      <c r="I17" s="143"/>
      <c r="L17" s="43"/>
    </row>
    <row r="18" s="1" customFormat="1" ht="12" customHeight="1">
      <c r="B18" s="43"/>
      <c r="D18" s="141" t="s">
        <v>25</v>
      </c>
      <c r="I18" s="145" t="s">
        <v>26</v>
      </c>
      <c r="J18" s="17" t="s">
        <v>27</v>
      </c>
      <c r="L18" s="43"/>
    </row>
    <row r="19" s="1" customFormat="1" ht="18" customHeight="1">
      <c r="B19" s="43"/>
      <c r="E19" s="17" t="s">
        <v>28</v>
      </c>
      <c r="I19" s="145" t="s">
        <v>29</v>
      </c>
      <c r="J19" s="17" t="s">
        <v>30</v>
      </c>
      <c r="L19" s="43"/>
    </row>
    <row r="20" s="1" customFormat="1" ht="6.96" customHeight="1">
      <c r="B20" s="43"/>
      <c r="I20" s="143"/>
      <c r="L20" s="43"/>
    </row>
    <row r="21" s="1" customFormat="1" ht="12" customHeight="1">
      <c r="B21" s="43"/>
      <c r="D21" s="141" t="s">
        <v>31</v>
      </c>
      <c r="I21" s="145" t="s">
        <v>26</v>
      </c>
      <c r="J21" s="33" t="str">
        <f>'Rekapitulace stavby'!AN13</f>
        <v>Vyplň údaj</v>
      </c>
      <c r="L21" s="43"/>
    </row>
    <row r="22" s="1" customFormat="1" ht="18" customHeight="1">
      <c r="B22" s="43"/>
      <c r="E22" s="33" t="str">
        <f>'Rekapitulace stavby'!E14</f>
        <v>Vyplň údaj</v>
      </c>
      <c r="F22" s="17"/>
      <c r="G22" s="17"/>
      <c r="H22" s="17"/>
      <c r="I22" s="145" t="s">
        <v>29</v>
      </c>
      <c r="J22" s="33" t="str">
        <f>'Rekapitulace stavby'!AN14</f>
        <v>Vyplň údaj</v>
      </c>
      <c r="L22" s="43"/>
    </row>
    <row r="23" s="1" customFormat="1" ht="6.96" customHeight="1">
      <c r="B23" s="43"/>
      <c r="I23" s="143"/>
      <c r="L23" s="43"/>
    </row>
    <row r="24" s="1" customFormat="1" ht="12" customHeight="1">
      <c r="B24" s="43"/>
      <c r="D24" s="141" t="s">
        <v>33</v>
      </c>
      <c r="I24" s="145" t="s">
        <v>26</v>
      </c>
      <c r="J24" s="17" t="str">
        <f>IF('Rekapitulace stavby'!AN16="","",'Rekapitulace stavby'!AN16)</f>
        <v/>
      </c>
      <c r="L24" s="43"/>
    </row>
    <row r="25" s="1" customFormat="1" ht="18" customHeight="1">
      <c r="B25" s="43"/>
      <c r="E25" s="17" t="str">
        <f>IF('Rekapitulace stavby'!E17="","",'Rekapitulace stavby'!E17)</f>
        <v xml:space="preserve"> </v>
      </c>
      <c r="I25" s="145" t="s">
        <v>29</v>
      </c>
      <c r="J25" s="17" t="str">
        <f>IF('Rekapitulace stavby'!AN17="","",'Rekapitulace stavby'!AN17)</f>
        <v/>
      </c>
      <c r="L25" s="43"/>
    </row>
    <row r="26" s="1" customFormat="1" ht="6.96" customHeight="1">
      <c r="B26" s="43"/>
      <c r="I26" s="143"/>
      <c r="L26" s="43"/>
    </row>
    <row r="27" s="1" customFormat="1" ht="12" customHeight="1">
      <c r="B27" s="43"/>
      <c r="D27" s="141" t="s">
        <v>36</v>
      </c>
      <c r="I27" s="145" t="s">
        <v>26</v>
      </c>
      <c r="J27" s="17" t="str">
        <f>IF('Rekapitulace stavby'!AN19="","",'Rekapitulace stavby'!AN19)</f>
        <v/>
      </c>
      <c r="L27" s="43"/>
    </row>
    <row r="28" s="1" customFormat="1" ht="18" customHeight="1">
      <c r="B28" s="43"/>
      <c r="E28" s="17" t="str">
        <f>IF('Rekapitulace stavby'!E20="","",'Rekapitulace stavby'!E20)</f>
        <v xml:space="preserve"> </v>
      </c>
      <c r="I28" s="145" t="s">
        <v>29</v>
      </c>
      <c r="J28" s="17" t="str">
        <f>IF('Rekapitulace stavby'!AN20="","",'Rekapitulace stavby'!AN20)</f>
        <v/>
      </c>
      <c r="L28" s="43"/>
    </row>
    <row r="29" s="1" customFormat="1" ht="6.96" customHeight="1">
      <c r="B29" s="43"/>
      <c r="I29" s="143"/>
      <c r="L29" s="43"/>
    </row>
    <row r="30" s="1" customFormat="1" ht="12" customHeight="1">
      <c r="B30" s="43"/>
      <c r="D30" s="141" t="s">
        <v>37</v>
      </c>
      <c r="I30" s="143"/>
      <c r="L30" s="43"/>
    </row>
    <row r="31" s="7" customFormat="1" ht="45" customHeight="1">
      <c r="B31" s="147"/>
      <c r="E31" s="148" t="s">
        <v>38</v>
      </c>
      <c r="F31" s="148"/>
      <c r="G31" s="148"/>
      <c r="H31" s="148"/>
      <c r="I31" s="149"/>
      <c r="L31" s="147"/>
    </row>
    <row r="32" s="1" customFormat="1" ht="6.96" customHeight="1">
      <c r="B32" s="43"/>
      <c r="I32" s="143"/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25.44" customHeight="1">
      <c r="B34" s="43"/>
      <c r="D34" s="151" t="s">
        <v>39</v>
      </c>
      <c r="I34" s="143"/>
      <c r="J34" s="152">
        <f>ROUND(J93, 2)</f>
        <v>0</v>
      </c>
      <c r="L34" s="43"/>
    </row>
    <row r="35" s="1" customFormat="1" ht="6.96" customHeight="1">
      <c r="B35" s="43"/>
      <c r="D35" s="71"/>
      <c r="E35" s="71"/>
      <c r="F35" s="71"/>
      <c r="G35" s="71"/>
      <c r="H35" s="71"/>
      <c r="I35" s="150"/>
      <c r="J35" s="71"/>
      <c r="K35" s="71"/>
      <c r="L35" s="43"/>
    </row>
    <row r="36" s="1" customFormat="1" ht="14.4" customHeight="1">
      <c r="B36" s="43"/>
      <c r="F36" s="153" t="s">
        <v>41</v>
      </c>
      <c r="I36" s="154" t="s">
        <v>40</v>
      </c>
      <c r="J36" s="153" t="s">
        <v>42</v>
      </c>
      <c r="L36" s="43"/>
    </row>
    <row r="37" s="1" customFormat="1" ht="14.4" customHeight="1">
      <c r="B37" s="43"/>
      <c r="D37" s="141" t="s">
        <v>43</v>
      </c>
      <c r="E37" s="141" t="s">
        <v>44</v>
      </c>
      <c r="F37" s="155">
        <f>ROUND((SUM(BE93:BE142)),  2)</f>
        <v>0</v>
      </c>
      <c r="I37" s="156">
        <v>0.20999999999999999</v>
      </c>
      <c r="J37" s="155">
        <f>ROUND(((SUM(BE93:BE142))*I37),  2)</f>
        <v>0</v>
      </c>
      <c r="L37" s="43"/>
    </row>
    <row r="38" s="1" customFormat="1" ht="14.4" customHeight="1">
      <c r="B38" s="43"/>
      <c r="E38" s="141" t="s">
        <v>45</v>
      </c>
      <c r="F38" s="155">
        <f>ROUND((SUM(BF93:BF142)),  2)</f>
        <v>0</v>
      </c>
      <c r="I38" s="156">
        <v>0.14999999999999999</v>
      </c>
      <c r="J38" s="155">
        <f>ROUND(((SUM(BF93:BF142))*I38),  2)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ROUND((SUM(BG93:BG142)),  2)</f>
        <v>0</v>
      </c>
      <c r="I39" s="156">
        <v>0.20999999999999999</v>
      </c>
      <c r="J39" s="155">
        <f>0</f>
        <v>0</v>
      </c>
      <c r="L39" s="43"/>
    </row>
    <row r="40" hidden="1" s="1" customFormat="1" ht="14.4" customHeight="1">
      <c r="B40" s="43"/>
      <c r="E40" s="141" t="s">
        <v>47</v>
      </c>
      <c r="F40" s="155">
        <f>ROUND((SUM(BH93:BH142)),  2)</f>
        <v>0</v>
      </c>
      <c r="I40" s="156">
        <v>0.14999999999999999</v>
      </c>
      <c r="J40" s="155">
        <f>0</f>
        <v>0</v>
      </c>
      <c r="L40" s="43"/>
    </row>
    <row r="41" hidden="1" s="1" customFormat="1" ht="14.4" customHeight="1">
      <c r="B41" s="43"/>
      <c r="E41" s="141" t="s">
        <v>48</v>
      </c>
      <c r="F41" s="155">
        <f>ROUND((SUM(BI93:BI142)),  2)</f>
        <v>0</v>
      </c>
      <c r="I41" s="156">
        <v>0</v>
      </c>
      <c r="J41" s="155">
        <f>0</f>
        <v>0</v>
      </c>
      <c r="L41" s="43"/>
    </row>
    <row r="42" s="1" customFormat="1" ht="6.96" customHeight="1">
      <c r="B42" s="43"/>
      <c r="I42" s="143"/>
      <c r="L42" s="43"/>
    </row>
    <row r="43" s="1" customFormat="1" ht="25.44" customHeight="1">
      <c r="B43" s="43"/>
      <c r="C43" s="157"/>
      <c r="D43" s="158" t="s">
        <v>49</v>
      </c>
      <c r="E43" s="159"/>
      <c r="F43" s="159"/>
      <c r="G43" s="160" t="s">
        <v>50</v>
      </c>
      <c r="H43" s="161" t="s">
        <v>51</v>
      </c>
      <c r="I43" s="162"/>
      <c r="J43" s="163">
        <f>SUM(J34:J41)</f>
        <v>0</v>
      </c>
      <c r="K43" s="164"/>
      <c r="L43" s="43"/>
    </row>
    <row r="44" s="1" customFormat="1" ht="14.4" customHeight="1"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43"/>
    </row>
    <row r="48" s="1" customFormat="1" ht="6.96" customHeight="1">
      <c r="B48" s="168"/>
      <c r="C48" s="169"/>
      <c r="D48" s="169"/>
      <c r="E48" s="169"/>
      <c r="F48" s="169"/>
      <c r="G48" s="169"/>
      <c r="H48" s="169"/>
      <c r="I48" s="170"/>
      <c r="J48" s="169"/>
      <c r="K48" s="169"/>
      <c r="L48" s="43"/>
    </row>
    <row r="49" s="1" customFormat="1" ht="24.96" customHeight="1">
      <c r="B49" s="38"/>
      <c r="C49" s="23" t="s">
        <v>135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6.96" customHeight="1">
      <c r="B50" s="38"/>
      <c r="C50" s="39"/>
      <c r="D50" s="39"/>
      <c r="E50" s="39"/>
      <c r="F50" s="39"/>
      <c r="G50" s="39"/>
      <c r="H50" s="39"/>
      <c r="I50" s="143"/>
      <c r="J50" s="39"/>
      <c r="K50" s="39"/>
      <c r="L50" s="43"/>
    </row>
    <row r="51" s="1" customFormat="1" ht="12" customHeight="1">
      <c r="B51" s="38"/>
      <c r="C51" s="32" t="s">
        <v>16</v>
      </c>
      <c r="D51" s="39"/>
      <c r="E51" s="39"/>
      <c r="F51" s="39"/>
      <c r="G51" s="39"/>
      <c r="H51" s="39"/>
      <c r="I51" s="143"/>
      <c r="J51" s="39"/>
      <c r="K51" s="39"/>
      <c r="L51" s="43"/>
    </row>
    <row r="52" s="1" customFormat="1" ht="16.5" customHeight="1">
      <c r="B52" s="38"/>
      <c r="C52" s="39"/>
      <c r="D52" s="39"/>
      <c r="E52" s="171" t="str">
        <f>E7</f>
        <v>Oprava staničních kolejí č.4, 5, 6, 7 a výhybek č. 12, 13, 14, 16 v ŽST Prostřední Žleb</v>
      </c>
      <c r="F52" s="32"/>
      <c r="G52" s="32"/>
      <c r="H52" s="32"/>
      <c r="I52" s="143"/>
      <c r="J52" s="39"/>
      <c r="K52" s="39"/>
      <c r="L52" s="43"/>
    </row>
    <row r="53" ht="12" customHeight="1">
      <c r="B53" s="21"/>
      <c r="C53" s="32" t="s">
        <v>129</v>
      </c>
      <c r="D53" s="22"/>
      <c r="E53" s="22"/>
      <c r="F53" s="22"/>
      <c r="G53" s="22"/>
      <c r="H53" s="22"/>
      <c r="I53" s="136"/>
      <c r="J53" s="22"/>
      <c r="K53" s="22"/>
      <c r="L53" s="20"/>
    </row>
    <row r="54" ht="16.5" customHeight="1">
      <c r="B54" s="21"/>
      <c r="C54" s="22"/>
      <c r="D54" s="22"/>
      <c r="E54" s="171" t="s">
        <v>130</v>
      </c>
      <c r="F54" s="22"/>
      <c r="G54" s="22"/>
      <c r="H54" s="22"/>
      <c r="I54" s="136"/>
      <c r="J54" s="22"/>
      <c r="K54" s="22"/>
      <c r="L54" s="20"/>
    </row>
    <row r="55" ht="12" customHeight="1">
      <c r="B55" s="21"/>
      <c r="C55" s="32" t="s">
        <v>131</v>
      </c>
      <c r="D55" s="22"/>
      <c r="E55" s="22"/>
      <c r="F55" s="22"/>
      <c r="G55" s="22"/>
      <c r="H55" s="22"/>
      <c r="I55" s="136"/>
      <c r="J55" s="22"/>
      <c r="K55" s="22"/>
      <c r="L55" s="20"/>
    </row>
    <row r="56" s="1" customFormat="1" ht="16.5" customHeight="1">
      <c r="B56" s="38"/>
      <c r="C56" s="39"/>
      <c r="D56" s="39"/>
      <c r="E56" s="32" t="s">
        <v>132</v>
      </c>
      <c r="F56" s="39"/>
      <c r="G56" s="39"/>
      <c r="H56" s="39"/>
      <c r="I56" s="143"/>
      <c r="J56" s="39"/>
      <c r="K56" s="39"/>
      <c r="L56" s="43"/>
    </row>
    <row r="57" s="1" customFormat="1" ht="12" customHeight="1">
      <c r="B57" s="38"/>
      <c r="C57" s="32" t="s">
        <v>133</v>
      </c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16.5" customHeight="1">
      <c r="B58" s="38"/>
      <c r="C58" s="39"/>
      <c r="D58" s="39"/>
      <c r="E58" s="64" t="str">
        <f>E13</f>
        <v>SO 01.01 - SO 01.01 - Výhybka č. 12</v>
      </c>
      <c r="F58" s="39"/>
      <c r="G58" s="39"/>
      <c r="H58" s="39"/>
      <c r="I58" s="143"/>
      <c r="J58" s="39"/>
      <c r="K58" s="39"/>
      <c r="L58" s="43"/>
    </row>
    <row r="59" s="1" customFormat="1" ht="6.96" customHeight="1">
      <c r="B59" s="38"/>
      <c r="C59" s="39"/>
      <c r="D59" s="39"/>
      <c r="E59" s="39"/>
      <c r="F59" s="39"/>
      <c r="G59" s="39"/>
      <c r="H59" s="39"/>
      <c r="I59" s="143"/>
      <c r="J59" s="39"/>
      <c r="K59" s="39"/>
      <c r="L59" s="43"/>
    </row>
    <row r="60" s="1" customFormat="1" ht="12" customHeight="1">
      <c r="B60" s="38"/>
      <c r="C60" s="32" t="s">
        <v>21</v>
      </c>
      <c r="D60" s="39"/>
      <c r="E60" s="39"/>
      <c r="F60" s="27" t="str">
        <f>F16</f>
        <v>trať 083</v>
      </c>
      <c r="G60" s="39"/>
      <c r="H60" s="39"/>
      <c r="I60" s="145" t="s">
        <v>23</v>
      </c>
      <c r="J60" s="67" t="str">
        <f>IF(J16="","",J16)</f>
        <v>20. 3. 2019</v>
      </c>
      <c r="K60" s="39"/>
      <c r="L60" s="43"/>
    </row>
    <row r="61" s="1" customFormat="1" ht="6.96" customHeight="1">
      <c r="B61" s="38"/>
      <c r="C61" s="39"/>
      <c r="D61" s="39"/>
      <c r="E61" s="39"/>
      <c r="F61" s="39"/>
      <c r="G61" s="39"/>
      <c r="H61" s="39"/>
      <c r="I61" s="143"/>
      <c r="J61" s="39"/>
      <c r="K61" s="39"/>
      <c r="L61" s="43"/>
    </row>
    <row r="62" s="1" customFormat="1" ht="13.65" customHeight="1">
      <c r="B62" s="38"/>
      <c r="C62" s="32" t="s">
        <v>25</v>
      </c>
      <c r="D62" s="39"/>
      <c r="E62" s="39"/>
      <c r="F62" s="27" t="str">
        <f>E19</f>
        <v>SŽDC s.o., OŘ Ústí n.L., ST Ústí n.L.</v>
      </c>
      <c r="G62" s="39"/>
      <c r="H62" s="39"/>
      <c r="I62" s="145" t="s">
        <v>33</v>
      </c>
      <c r="J62" s="36" t="str">
        <f>E25</f>
        <v xml:space="preserve"> </v>
      </c>
      <c r="K62" s="39"/>
      <c r="L62" s="43"/>
    </row>
    <row r="63" s="1" customFormat="1" ht="13.65" customHeight="1">
      <c r="B63" s="38"/>
      <c r="C63" s="32" t="s">
        <v>31</v>
      </c>
      <c r="D63" s="39"/>
      <c r="E63" s="39"/>
      <c r="F63" s="27" t="str">
        <f>IF(E22="","",E22)</f>
        <v>Vyplň údaj</v>
      </c>
      <c r="G63" s="39"/>
      <c r="H63" s="39"/>
      <c r="I63" s="145" t="s">
        <v>36</v>
      </c>
      <c r="J63" s="36" t="str">
        <f>E28</f>
        <v xml:space="preserve"> </v>
      </c>
      <c r="K63" s="39"/>
      <c r="L63" s="43"/>
    </row>
    <row r="64" s="1" customFormat="1" ht="10.32" customHeight="1">
      <c r="B64" s="38"/>
      <c r="C64" s="39"/>
      <c r="D64" s="39"/>
      <c r="E64" s="39"/>
      <c r="F64" s="39"/>
      <c r="G64" s="39"/>
      <c r="H64" s="39"/>
      <c r="I64" s="143"/>
      <c r="J64" s="39"/>
      <c r="K64" s="39"/>
      <c r="L64" s="43"/>
    </row>
    <row r="65" s="1" customFormat="1" ht="29.28" customHeight="1">
      <c r="B65" s="38"/>
      <c r="C65" s="172" t="s">
        <v>136</v>
      </c>
      <c r="D65" s="173"/>
      <c r="E65" s="173"/>
      <c r="F65" s="173"/>
      <c r="G65" s="173"/>
      <c r="H65" s="173"/>
      <c r="I65" s="174"/>
      <c r="J65" s="175" t="s">
        <v>137</v>
      </c>
      <c r="K65" s="173"/>
      <c r="L65" s="43"/>
    </row>
    <row r="66" s="1" customFormat="1" ht="10.32" customHeight="1">
      <c r="B66" s="38"/>
      <c r="C66" s="39"/>
      <c r="D66" s="39"/>
      <c r="E66" s="39"/>
      <c r="F66" s="39"/>
      <c r="G66" s="39"/>
      <c r="H66" s="39"/>
      <c r="I66" s="143"/>
      <c r="J66" s="39"/>
      <c r="K66" s="39"/>
      <c r="L66" s="43"/>
    </row>
    <row r="67" s="1" customFormat="1" ht="22.8" customHeight="1">
      <c r="B67" s="38"/>
      <c r="C67" s="176" t="s">
        <v>71</v>
      </c>
      <c r="D67" s="39"/>
      <c r="E67" s="39"/>
      <c r="F67" s="39"/>
      <c r="G67" s="39"/>
      <c r="H67" s="39"/>
      <c r="I67" s="143"/>
      <c r="J67" s="97">
        <f>J93</f>
        <v>0</v>
      </c>
      <c r="K67" s="39"/>
      <c r="L67" s="43"/>
      <c r="AU67" s="17" t="s">
        <v>138</v>
      </c>
    </row>
    <row r="68" s="8" customFormat="1" ht="24.96" customHeight="1">
      <c r="B68" s="177"/>
      <c r="C68" s="178"/>
      <c r="D68" s="179" t="s">
        <v>139</v>
      </c>
      <c r="E68" s="180"/>
      <c r="F68" s="180"/>
      <c r="G68" s="180"/>
      <c r="H68" s="180"/>
      <c r="I68" s="181"/>
      <c r="J68" s="182">
        <f>J94</f>
        <v>0</v>
      </c>
      <c r="K68" s="178"/>
      <c r="L68" s="183"/>
    </row>
    <row r="69" s="9" customFormat="1" ht="19.92" customHeight="1">
      <c r="B69" s="184"/>
      <c r="C69" s="120"/>
      <c r="D69" s="185" t="s">
        <v>140</v>
      </c>
      <c r="E69" s="186"/>
      <c r="F69" s="186"/>
      <c r="G69" s="186"/>
      <c r="H69" s="186"/>
      <c r="I69" s="187"/>
      <c r="J69" s="188">
        <f>J95</f>
        <v>0</v>
      </c>
      <c r="K69" s="120"/>
      <c r="L69" s="189"/>
    </row>
    <row r="70" s="1" customFormat="1" ht="21.84" customHeight="1">
      <c r="B70" s="38"/>
      <c r="C70" s="39"/>
      <c r="D70" s="39"/>
      <c r="E70" s="39"/>
      <c r="F70" s="39"/>
      <c r="G70" s="39"/>
      <c r="H70" s="39"/>
      <c r="I70" s="143"/>
      <c r="J70" s="39"/>
      <c r="K70" s="39"/>
      <c r="L70" s="43"/>
    </row>
    <row r="71" s="1" customFormat="1" ht="6.96" customHeight="1">
      <c r="B71" s="57"/>
      <c r="C71" s="58"/>
      <c r="D71" s="58"/>
      <c r="E71" s="58"/>
      <c r="F71" s="58"/>
      <c r="G71" s="58"/>
      <c r="H71" s="58"/>
      <c r="I71" s="167"/>
      <c r="J71" s="58"/>
      <c r="K71" s="58"/>
      <c r="L71" s="43"/>
    </row>
    <row r="75" s="1" customFormat="1" ht="6.96" customHeight="1">
      <c r="B75" s="59"/>
      <c r="C75" s="60"/>
      <c r="D75" s="60"/>
      <c r="E75" s="60"/>
      <c r="F75" s="60"/>
      <c r="G75" s="60"/>
      <c r="H75" s="60"/>
      <c r="I75" s="170"/>
      <c r="J75" s="60"/>
      <c r="K75" s="60"/>
      <c r="L75" s="43"/>
    </row>
    <row r="76" s="1" customFormat="1" ht="24.96" customHeight="1">
      <c r="B76" s="38"/>
      <c r="C76" s="23" t="s">
        <v>141</v>
      </c>
      <c r="D76" s="39"/>
      <c r="E76" s="39"/>
      <c r="F76" s="39"/>
      <c r="G76" s="39"/>
      <c r="H76" s="39"/>
      <c r="I76" s="143"/>
      <c r="J76" s="39"/>
      <c r="K76" s="39"/>
      <c r="L76" s="43"/>
    </row>
    <row r="77" s="1" customFormat="1" ht="6.96" customHeight="1">
      <c r="B77" s="38"/>
      <c r="C77" s="39"/>
      <c r="D77" s="39"/>
      <c r="E77" s="39"/>
      <c r="F77" s="39"/>
      <c r="G77" s="39"/>
      <c r="H77" s="39"/>
      <c r="I77" s="143"/>
      <c r="J77" s="39"/>
      <c r="K77" s="39"/>
      <c r="L77" s="43"/>
    </row>
    <row r="78" s="1" customFormat="1" ht="12" customHeight="1">
      <c r="B78" s="38"/>
      <c r="C78" s="32" t="s">
        <v>16</v>
      </c>
      <c r="D78" s="39"/>
      <c r="E78" s="39"/>
      <c r="F78" s="39"/>
      <c r="G78" s="39"/>
      <c r="H78" s="39"/>
      <c r="I78" s="143"/>
      <c r="J78" s="39"/>
      <c r="K78" s="39"/>
      <c r="L78" s="43"/>
    </row>
    <row r="79" s="1" customFormat="1" ht="16.5" customHeight="1">
      <c r="B79" s="38"/>
      <c r="C79" s="39"/>
      <c r="D79" s="39"/>
      <c r="E79" s="171" t="str">
        <f>E7</f>
        <v>Oprava staničních kolejí č.4, 5, 6, 7 a výhybek č. 12, 13, 14, 16 v ŽST Prostřední Žleb</v>
      </c>
      <c r="F79" s="32"/>
      <c r="G79" s="32"/>
      <c r="H79" s="32"/>
      <c r="I79" s="143"/>
      <c r="J79" s="39"/>
      <c r="K79" s="39"/>
      <c r="L79" s="43"/>
    </row>
    <row r="80" ht="12" customHeight="1">
      <c r="B80" s="21"/>
      <c r="C80" s="32" t="s">
        <v>129</v>
      </c>
      <c r="D80" s="22"/>
      <c r="E80" s="22"/>
      <c r="F80" s="22"/>
      <c r="G80" s="22"/>
      <c r="H80" s="22"/>
      <c r="I80" s="136"/>
      <c r="J80" s="22"/>
      <c r="K80" s="22"/>
      <c r="L80" s="20"/>
    </row>
    <row r="81" ht="16.5" customHeight="1">
      <c r="B81" s="21"/>
      <c r="C81" s="22"/>
      <c r="D81" s="22"/>
      <c r="E81" s="171" t="s">
        <v>130</v>
      </c>
      <c r="F81" s="22"/>
      <c r="G81" s="22"/>
      <c r="H81" s="22"/>
      <c r="I81" s="136"/>
      <c r="J81" s="22"/>
      <c r="K81" s="22"/>
      <c r="L81" s="20"/>
    </row>
    <row r="82" ht="12" customHeight="1">
      <c r="B82" s="21"/>
      <c r="C82" s="32" t="s">
        <v>131</v>
      </c>
      <c r="D82" s="22"/>
      <c r="E82" s="22"/>
      <c r="F82" s="22"/>
      <c r="G82" s="22"/>
      <c r="H82" s="22"/>
      <c r="I82" s="136"/>
      <c r="J82" s="22"/>
      <c r="K82" s="22"/>
      <c r="L82" s="20"/>
    </row>
    <row r="83" s="1" customFormat="1" ht="16.5" customHeight="1">
      <c r="B83" s="38"/>
      <c r="C83" s="39"/>
      <c r="D83" s="39"/>
      <c r="E83" s="32" t="s">
        <v>132</v>
      </c>
      <c r="F83" s="39"/>
      <c r="G83" s="39"/>
      <c r="H83" s="39"/>
      <c r="I83" s="143"/>
      <c r="J83" s="39"/>
      <c r="K83" s="39"/>
      <c r="L83" s="43"/>
    </row>
    <row r="84" s="1" customFormat="1" ht="12" customHeight="1">
      <c r="B84" s="38"/>
      <c r="C84" s="32" t="s">
        <v>133</v>
      </c>
      <c r="D84" s="39"/>
      <c r="E84" s="39"/>
      <c r="F84" s="39"/>
      <c r="G84" s="39"/>
      <c r="H84" s="39"/>
      <c r="I84" s="143"/>
      <c r="J84" s="39"/>
      <c r="K84" s="39"/>
      <c r="L84" s="43"/>
    </row>
    <row r="85" s="1" customFormat="1" ht="16.5" customHeight="1">
      <c r="B85" s="38"/>
      <c r="C85" s="39"/>
      <c r="D85" s="39"/>
      <c r="E85" s="64" t="str">
        <f>E13</f>
        <v>SO 01.01 - SO 01.01 - Výhybka č. 12</v>
      </c>
      <c r="F85" s="39"/>
      <c r="G85" s="39"/>
      <c r="H85" s="39"/>
      <c r="I85" s="143"/>
      <c r="J85" s="39"/>
      <c r="K85" s="39"/>
      <c r="L85" s="43"/>
    </row>
    <row r="86" s="1" customFormat="1" ht="6.96" customHeight="1">
      <c r="B86" s="38"/>
      <c r="C86" s="39"/>
      <c r="D86" s="39"/>
      <c r="E86" s="39"/>
      <c r="F86" s="39"/>
      <c r="G86" s="39"/>
      <c r="H86" s="39"/>
      <c r="I86" s="143"/>
      <c r="J86" s="39"/>
      <c r="K86" s="39"/>
      <c r="L86" s="43"/>
    </row>
    <row r="87" s="1" customFormat="1" ht="12" customHeight="1">
      <c r="B87" s="38"/>
      <c r="C87" s="32" t="s">
        <v>21</v>
      </c>
      <c r="D87" s="39"/>
      <c r="E87" s="39"/>
      <c r="F87" s="27" t="str">
        <f>F16</f>
        <v>trať 083</v>
      </c>
      <c r="G87" s="39"/>
      <c r="H87" s="39"/>
      <c r="I87" s="145" t="s">
        <v>23</v>
      </c>
      <c r="J87" s="67" t="str">
        <f>IF(J16="","",J16)</f>
        <v>20. 3. 2019</v>
      </c>
      <c r="K87" s="39"/>
      <c r="L87" s="43"/>
    </row>
    <row r="88" s="1" customFormat="1" ht="6.96" customHeight="1"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43"/>
    </row>
    <row r="89" s="1" customFormat="1" ht="13.65" customHeight="1">
      <c r="B89" s="38"/>
      <c r="C89" s="32" t="s">
        <v>25</v>
      </c>
      <c r="D89" s="39"/>
      <c r="E89" s="39"/>
      <c r="F89" s="27" t="str">
        <f>E19</f>
        <v>SŽDC s.o., OŘ Ústí n.L., ST Ústí n.L.</v>
      </c>
      <c r="G89" s="39"/>
      <c r="H89" s="39"/>
      <c r="I89" s="145" t="s">
        <v>33</v>
      </c>
      <c r="J89" s="36" t="str">
        <f>E25</f>
        <v xml:space="preserve"> </v>
      </c>
      <c r="K89" s="39"/>
      <c r="L89" s="43"/>
    </row>
    <row r="90" s="1" customFormat="1" ht="13.65" customHeight="1">
      <c r="B90" s="38"/>
      <c r="C90" s="32" t="s">
        <v>31</v>
      </c>
      <c r="D90" s="39"/>
      <c r="E90" s="39"/>
      <c r="F90" s="27" t="str">
        <f>IF(E22="","",E22)</f>
        <v>Vyplň údaj</v>
      </c>
      <c r="G90" s="39"/>
      <c r="H90" s="39"/>
      <c r="I90" s="145" t="s">
        <v>36</v>
      </c>
      <c r="J90" s="36" t="str">
        <f>E28</f>
        <v xml:space="preserve"> </v>
      </c>
      <c r="K90" s="39"/>
      <c r="L90" s="43"/>
    </row>
    <row r="91" s="1" customFormat="1" ht="10.32" customHeight="1">
      <c r="B91" s="38"/>
      <c r="C91" s="39"/>
      <c r="D91" s="39"/>
      <c r="E91" s="39"/>
      <c r="F91" s="39"/>
      <c r="G91" s="39"/>
      <c r="H91" s="39"/>
      <c r="I91" s="143"/>
      <c r="J91" s="39"/>
      <c r="K91" s="39"/>
      <c r="L91" s="43"/>
    </row>
    <row r="92" s="10" customFormat="1" ht="29.28" customHeight="1">
      <c r="B92" s="190"/>
      <c r="C92" s="191" t="s">
        <v>142</v>
      </c>
      <c r="D92" s="192" t="s">
        <v>58</v>
      </c>
      <c r="E92" s="192" t="s">
        <v>54</v>
      </c>
      <c r="F92" s="192" t="s">
        <v>55</v>
      </c>
      <c r="G92" s="192" t="s">
        <v>143</v>
      </c>
      <c r="H92" s="192" t="s">
        <v>144</v>
      </c>
      <c r="I92" s="193" t="s">
        <v>145</v>
      </c>
      <c r="J92" s="192" t="s">
        <v>137</v>
      </c>
      <c r="K92" s="194" t="s">
        <v>146</v>
      </c>
      <c r="L92" s="195"/>
      <c r="M92" s="87" t="s">
        <v>19</v>
      </c>
      <c r="N92" s="88" t="s">
        <v>43</v>
      </c>
      <c r="O92" s="88" t="s">
        <v>147</v>
      </c>
      <c r="P92" s="88" t="s">
        <v>148</v>
      </c>
      <c r="Q92" s="88" t="s">
        <v>149</v>
      </c>
      <c r="R92" s="88" t="s">
        <v>150</v>
      </c>
      <c r="S92" s="88" t="s">
        <v>151</v>
      </c>
      <c r="T92" s="89" t="s">
        <v>152</v>
      </c>
    </row>
    <row r="93" s="1" customFormat="1" ht="22.8" customHeight="1">
      <c r="B93" s="38"/>
      <c r="C93" s="94" t="s">
        <v>153</v>
      </c>
      <c r="D93" s="39"/>
      <c r="E93" s="39"/>
      <c r="F93" s="39"/>
      <c r="G93" s="39"/>
      <c r="H93" s="39"/>
      <c r="I93" s="143"/>
      <c r="J93" s="196">
        <f>BK93</f>
        <v>0</v>
      </c>
      <c r="K93" s="39"/>
      <c r="L93" s="43"/>
      <c r="M93" s="90"/>
      <c r="N93" s="91"/>
      <c r="O93" s="91"/>
      <c r="P93" s="197">
        <f>P94</f>
        <v>0</v>
      </c>
      <c r="Q93" s="91"/>
      <c r="R93" s="197">
        <f>R94</f>
        <v>1.2833999999999999</v>
      </c>
      <c r="S93" s="91"/>
      <c r="T93" s="198">
        <f>T94</f>
        <v>0</v>
      </c>
      <c r="AT93" s="17" t="s">
        <v>72</v>
      </c>
      <c r="AU93" s="17" t="s">
        <v>138</v>
      </c>
      <c r="BK93" s="199">
        <f>BK94</f>
        <v>0</v>
      </c>
    </row>
    <row r="94" s="11" customFormat="1" ht="25.92" customHeight="1">
      <c r="B94" s="200"/>
      <c r="C94" s="201"/>
      <c r="D94" s="202" t="s">
        <v>72</v>
      </c>
      <c r="E94" s="203" t="s">
        <v>154</v>
      </c>
      <c r="F94" s="203" t="s">
        <v>155</v>
      </c>
      <c r="G94" s="201"/>
      <c r="H94" s="201"/>
      <c r="I94" s="204"/>
      <c r="J94" s="205">
        <f>BK94</f>
        <v>0</v>
      </c>
      <c r="K94" s="201"/>
      <c r="L94" s="206"/>
      <c r="M94" s="207"/>
      <c r="N94" s="208"/>
      <c r="O94" s="208"/>
      <c r="P94" s="209">
        <f>P95</f>
        <v>0</v>
      </c>
      <c r="Q94" s="208"/>
      <c r="R94" s="209">
        <f>R95</f>
        <v>1.2833999999999999</v>
      </c>
      <c r="S94" s="208"/>
      <c r="T94" s="210">
        <f>T95</f>
        <v>0</v>
      </c>
      <c r="AR94" s="211" t="s">
        <v>77</v>
      </c>
      <c r="AT94" s="212" t="s">
        <v>72</v>
      </c>
      <c r="AU94" s="212" t="s">
        <v>73</v>
      </c>
      <c r="AY94" s="211" t="s">
        <v>156</v>
      </c>
      <c r="BK94" s="213">
        <f>BK95</f>
        <v>0</v>
      </c>
    </row>
    <row r="95" s="11" customFormat="1" ht="22.8" customHeight="1">
      <c r="B95" s="200"/>
      <c r="C95" s="201"/>
      <c r="D95" s="202" t="s">
        <v>72</v>
      </c>
      <c r="E95" s="214" t="s">
        <v>157</v>
      </c>
      <c r="F95" s="214" t="s">
        <v>158</v>
      </c>
      <c r="G95" s="201"/>
      <c r="H95" s="201"/>
      <c r="I95" s="204"/>
      <c r="J95" s="215">
        <f>BK95</f>
        <v>0</v>
      </c>
      <c r="K95" s="201"/>
      <c r="L95" s="206"/>
      <c r="M95" s="207"/>
      <c r="N95" s="208"/>
      <c r="O95" s="208"/>
      <c r="P95" s="209">
        <f>SUM(P96:P142)</f>
        <v>0</v>
      </c>
      <c r="Q95" s="208"/>
      <c r="R95" s="209">
        <f>SUM(R96:R142)</f>
        <v>1.2833999999999999</v>
      </c>
      <c r="S95" s="208"/>
      <c r="T95" s="210">
        <f>SUM(T96:T142)</f>
        <v>0</v>
      </c>
      <c r="AR95" s="211" t="s">
        <v>77</v>
      </c>
      <c r="AT95" s="212" t="s">
        <v>72</v>
      </c>
      <c r="AU95" s="212" t="s">
        <v>77</v>
      </c>
      <c r="AY95" s="211" t="s">
        <v>156</v>
      </c>
      <c r="BK95" s="213">
        <f>SUM(BK96:BK142)</f>
        <v>0</v>
      </c>
    </row>
    <row r="96" s="1" customFormat="1" ht="56.25" customHeight="1">
      <c r="B96" s="38"/>
      <c r="C96" s="216" t="s">
        <v>77</v>
      </c>
      <c r="D96" s="216" t="s">
        <v>159</v>
      </c>
      <c r="E96" s="217" t="s">
        <v>160</v>
      </c>
      <c r="F96" s="218" t="s">
        <v>161</v>
      </c>
      <c r="G96" s="219" t="s">
        <v>162</v>
      </c>
      <c r="H96" s="220">
        <v>36</v>
      </c>
      <c r="I96" s="221"/>
      <c r="J96" s="222">
        <f>ROUND(I96*H96,2)</f>
        <v>0</v>
      </c>
      <c r="K96" s="218" t="s">
        <v>163</v>
      </c>
      <c r="L96" s="43"/>
      <c r="M96" s="223" t="s">
        <v>19</v>
      </c>
      <c r="N96" s="224" t="s">
        <v>44</v>
      </c>
      <c r="O96" s="79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AR96" s="17" t="s">
        <v>164</v>
      </c>
      <c r="AT96" s="17" t="s">
        <v>159</v>
      </c>
      <c r="AU96" s="17" t="s">
        <v>81</v>
      </c>
      <c r="AY96" s="17" t="s">
        <v>156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7" t="s">
        <v>77</v>
      </c>
      <c r="BK96" s="227">
        <f>ROUND(I96*H96,2)</f>
        <v>0</v>
      </c>
      <c r="BL96" s="17" t="s">
        <v>164</v>
      </c>
      <c r="BM96" s="17" t="s">
        <v>165</v>
      </c>
    </row>
    <row r="97" s="1" customFormat="1">
      <c r="B97" s="38"/>
      <c r="C97" s="39"/>
      <c r="D97" s="228" t="s">
        <v>166</v>
      </c>
      <c r="E97" s="39"/>
      <c r="F97" s="229" t="s">
        <v>167</v>
      </c>
      <c r="G97" s="39"/>
      <c r="H97" s="39"/>
      <c r="I97" s="143"/>
      <c r="J97" s="39"/>
      <c r="K97" s="39"/>
      <c r="L97" s="43"/>
      <c r="M97" s="230"/>
      <c r="N97" s="79"/>
      <c r="O97" s="79"/>
      <c r="P97" s="79"/>
      <c r="Q97" s="79"/>
      <c r="R97" s="79"/>
      <c r="S97" s="79"/>
      <c r="T97" s="80"/>
      <c r="AT97" s="17" t="s">
        <v>166</v>
      </c>
      <c r="AU97" s="17" t="s">
        <v>81</v>
      </c>
    </row>
    <row r="98" s="1" customFormat="1" ht="67.5" customHeight="1">
      <c r="B98" s="38"/>
      <c r="C98" s="216" t="s">
        <v>81</v>
      </c>
      <c r="D98" s="216" t="s">
        <v>159</v>
      </c>
      <c r="E98" s="217" t="s">
        <v>168</v>
      </c>
      <c r="F98" s="218" t="s">
        <v>169</v>
      </c>
      <c r="G98" s="219" t="s">
        <v>162</v>
      </c>
      <c r="H98" s="220">
        <v>29</v>
      </c>
      <c r="I98" s="221"/>
      <c r="J98" s="222">
        <f>ROUND(I98*H98,2)</f>
        <v>0</v>
      </c>
      <c r="K98" s="218" t="s">
        <v>163</v>
      </c>
      <c r="L98" s="43"/>
      <c r="M98" s="223" t="s">
        <v>19</v>
      </c>
      <c r="N98" s="224" t="s">
        <v>44</v>
      </c>
      <c r="O98" s="79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AR98" s="17" t="s">
        <v>164</v>
      </c>
      <c r="AT98" s="17" t="s">
        <v>159</v>
      </c>
      <c r="AU98" s="17" t="s">
        <v>81</v>
      </c>
      <c r="AY98" s="17" t="s">
        <v>156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7" t="s">
        <v>77</v>
      </c>
      <c r="BK98" s="227">
        <f>ROUND(I98*H98,2)</f>
        <v>0</v>
      </c>
      <c r="BL98" s="17" t="s">
        <v>164</v>
      </c>
      <c r="BM98" s="17" t="s">
        <v>170</v>
      </c>
    </row>
    <row r="99" s="1" customFormat="1">
      <c r="B99" s="38"/>
      <c r="C99" s="39"/>
      <c r="D99" s="228" t="s">
        <v>166</v>
      </c>
      <c r="E99" s="39"/>
      <c r="F99" s="229" t="s">
        <v>167</v>
      </c>
      <c r="G99" s="39"/>
      <c r="H99" s="39"/>
      <c r="I99" s="143"/>
      <c r="J99" s="39"/>
      <c r="K99" s="39"/>
      <c r="L99" s="43"/>
      <c r="M99" s="230"/>
      <c r="N99" s="79"/>
      <c r="O99" s="79"/>
      <c r="P99" s="79"/>
      <c r="Q99" s="79"/>
      <c r="R99" s="79"/>
      <c r="S99" s="79"/>
      <c r="T99" s="80"/>
      <c r="AT99" s="17" t="s">
        <v>166</v>
      </c>
      <c r="AU99" s="17" t="s">
        <v>81</v>
      </c>
    </row>
    <row r="100" s="1" customFormat="1" ht="67.5" customHeight="1">
      <c r="B100" s="38"/>
      <c r="C100" s="216" t="s">
        <v>89</v>
      </c>
      <c r="D100" s="216" t="s">
        <v>159</v>
      </c>
      <c r="E100" s="217" t="s">
        <v>171</v>
      </c>
      <c r="F100" s="218" t="s">
        <v>172</v>
      </c>
      <c r="G100" s="219" t="s">
        <v>162</v>
      </c>
      <c r="H100" s="220">
        <v>10</v>
      </c>
      <c r="I100" s="221"/>
      <c r="J100" s="222">
        <f>ROUND(I100*H100,2)</f>
        <v>0</v>
      </c>
      <c r="K100" s="218" t="s">
        <v>163</v>
      </c>
      <c r="L100" s="43"/>
      <c r="M100" s="223" t="s">
        <v>19</v>
      </c>
      <c r="N100" s="224" t="s">
        <v>44</v>
      </c>
      <c r="O100" s="79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AR100" s="17" t="s">
        <v>164</v>
      </c>
      <c r="AT100" s="17" t="s">
        <v>159</v>
      </c>
      <c r="AU100" s="17" t="s">
        <v>81</v>
      </c>
      <c r="AY100" s="17" t="s">
        <v>156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7" t="s">
        <v>77</v>
      </c>
      <c r="BK100" s="227">
        <f>ROUND(I100*H100,2)</f>
        <v>0</v>
      </c>
      <c r="BL100" s="17" t="s">
        <v>164</v>
      </c>
      <c r="BM100" s="17" t="s">
        <v>173</v>
      </c>
    </row>
    <row r="101" s="1" customFormat="1">
      <c r="B101" s="38"/>
      <c r="C101" s="39"/>
      <c r="D101" s="228" t="s">
        <v>166</v>
      </c>
      <c r="E101" s="39"/>
      <c r="F101" s="229" t="s">
        <v>167</v>
      </c>
      <c r="G101" s="39"/>
      <c r="H101" s="39"/>
      <c r="I101" s="143"/>
      <c r="J101" s="39"/>
      <c r="K101" s="39"/>
      <c r="L101" s="43"/>
      <c r="M101" s="230"/>
      <c r="N101" s="79"/>
      <c r="O101" s="79"/>
      <c r="P101" s="79"/>
      <c r="Q101" s="79"/>
      <c r="R101" s="79"/>
      <c r="S101" s="79"/>
      <c r="T101" s="80"/>
      <c r="AT101" s="17" t="s">
        <v>166</v>
      </c>
      <c r="AU101" s="17" t="s">
        <v>81</v>
      </c>
    </row>
    <row r="102" s="1" customFormat="1" ht="56.25" customHeight="1">
      <c r="B102" s="38"/>
      <c r="C102" s="216" t="s">
        <v>164</v>
      </c>
      <c r="D102" s="216" t="s">
        <v>159</v>
      </c>
      <c r="E102" s="217" t="s">
        <v>174</v>
      </c>
      <c r="F102" s="218" t="s">
        <v>175</v>
      </c>
      <c r="G102" s="219" t="s">
        <v>162</v>
      </c>
      <c r="H102" s="220">
        <v>35</v>
      </c>
      <c r="I102" s="221"/>
      <c r="J102" s="222">
        <f>ROUND(I102*H102,2)</f>
        <v>0</v>
      </c>
      <c r="K102" s="218" t="s">
        <v>163</v>
      </c>
      <c r="L102" s="43"/>
      <c r="M102" s="223" t="s">
        <v>19</v>
      </c>
      <c r="N102" s="224" t="s">
        <v>44</v>
      </c>
      <c r="O102" s="79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AR102" s="17" t="s">
        <v>164</v>
      </c>
      <c r="AT102" s="17" t="s">
        <v>159</v>
      </c>
      <c r="AU102" s="17" t="s">
        <v>81</v>
      </c>
      <c r="AY102" s="17" t="s">
        <v>156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7" t="s">
        <v>77</v>
      </c>
      <c r="BK102" s="227">
        <f>ROUND(I102*H102,2)</f>
        <v>0</v>
      </c>
      <c r="BL102" s="17" t="s">
        <v>164</v>
      </c>
      <c r="BM102" s="17" t="s">
        <v>176</v>
      </c>
    </row>
    <row r="103" s="1" customFormat="1">
      <c r="B103" s="38"/>
      <c r="C103" s="39"/>
      <c r="D103" s="228" t="s">
        <v>166</v>
      </c>
      <c r="E103" s="39"/>
      <c r="F103" s="229" t="s">
        <v>167</v>
      </c>
      <c r="G103" s="39"/>
      <c r="H103" s="39"/>
      <c r="I103" s="143"/>
      <c r="J103" s="39"/>
      <c r="K103" s="39"/>
      <c r="L103" s="43"/>
      <c r="M103" s="230"/>
      <c r="N103" s="79"/>
      <c r="O103" s="79"/>
      <c r="P103" s="79"/>
      <c r="Q103" s="79"/>
      <c r="R103" s="79"/>
      <c r="S103" s="79"/>
      <c r="T103" s="80"/>
      <c r="AT103" s="17" t="s">
        <v>166</v>
      </c>
      <c r="AU103" s="17" t="s">
        <v>81</v>
      </c>
    </row>
    <row r="104" s="12" customFormat="1">
      <c r="B104" s="231"/>
      <c r="C104" s="232"/>
      <c r="D104" s="228" t="s">
        <v>177</v>
      </c>
      <c r="E104" s="233" t="s">
        <v>19</v>
      </c>
      <c r="F104" s="234" t="s">
        <v>178</v>
      </c>
      <c r="G104" s="232"/>
      <c r="H104" s="235">
        <v>35</v>
      </c>
      <c r="I104" s="236"/>
      <c r="J104" s="232"/>
      <c r="K104" s="232"/>
      <c r="L104" s="237"/>
      <c r="M104" s="238"/>
      <c r="N104" s="239"/>
      <c r="O104" s="239"/>
      <c r="P104" s="239"/>
      <c r="Q104" s="239"/>
      <c r="R104" s="239"/>
      <c r="S104" s="239"/>
      <c r="T104" s="240"/>
      <c r="AT104" s="241" t="s">
        <v>177</v>
      </c>
      <c r="AU104" s="241" t="s">
        <v>81</v>
      </c>
      <c r="AV104" s="12" t="s">
        <v>81</v>
      </c>
      <c r="AW104" s="12" t="s">
        <v>35</v>
      </c>
      <c r="AX104" s="12" t="s">
        <v>77</v>
      </c>
      <c r="AY104" s="241" t="s">
        <v>156</v>
      </c>
    </row>
    <row r="105" s="1" customFormat="1" ht="33.75" customHeight="1">
      <c r="B105" s="38"/>
      <c r="C105" s="216" t="s">
        <v>157</v>
      </c>
      <c r="D105" s="216" t="s">
        <v>159</v>
      </c>
      <c r="E105" s="217" t="s">
        <v>179</v>
      </c>
      <c r="F105" s="218" t="s">
        <v>180</v>
      </c>
      <c r="G105" s="219" t="s">
        <v>181</v>
      </c>
      <c r="H105" s="220">
        <v>290</v>
      </c>
      <c r="I105" s="221"/>
      <c r="J105" s="222">
        <f>ROUND(I105*H105,2)</f>
        <v>0</v>
      </c>
      <c r="K105" s="218" t="s">
        <v>163</v>
      </c>
      <c r="L105" s="43"/>
      <c r="M105" s="223" t="s">
        <v>19</v>
      </c>
      <c r="N105" s="224" t="s">
        <v>44</v>
      </c>
      <c r="O105" s="79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AR105" s="17" t="s">
        <v>164</v>
      </c>
      <c r="AT105" s="17" t="s">
        <v>159</v>
      </c>
      <c r="AU105" s="17" t="s">
        <v>81</v>
      </c>
      <c r="AY105" s="17" t="s">
        <v>156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7" t="s">
        <v>77</v>
      </c>
      <c r="BK105" s="227">
        <f>ROUND(I105*H105,2)</f>
        <v>0</v>
      </c>
      <c r="BL105" s="17" t="s">
        <v>164</v>
      </c>
      <c r="BM105" s="17" t="s">
        <v>182</v>
      </c>
    </row>
    <row r="106" s="1" customFormat="1">
      <c r="B106" s="38"/>
      <c r="C106" s="39"/>
      <c r="D106" s="228" t="s">
        <v>166</v>
      </c>
      <c r="E106" s="39"/>
      <c r="F106" s="229" t="s">
        <v>183</v>
      </c>
      <c r="G106" s="39"/>
      <c r="H106" s="39"/>
      <c r="I106" s="143"/>
      <c r="J106" s="39"/>
      <c r="K106" s="39"/>
      <c r="L106" s="43"/>
      <c r="M106" s="230"/>
      <c r="N106" s="79"/>
      <c r="O106" s="79"/>
      <c r="P106" s="79"/>
      <c r="Q106" s="79"/>
      <c r="R106" s="79"/>
      <c r="S106" s="79"/>
      <c r="T106" s="80"/>
      <c r="AT106" s="17" t="s">
        <v>166</v>
      </c>
      <c r="AU106" s="17" t="s">
        <v>81</v>
      </c>
    </row>
    <row r="107" s="1" customFormat="1" ht="22.5" customHeight="1">
      <c r="B107" s="38"/>
      <c r="C107" s="242" t="s">
        <v>184</v>
      </c>
      <c r="D107" s="242" t="s">
        <v>185</v>
      </c>
      <c r="E107" s="243" t="s">
        <v>186</v>
      </c>
      <c r="F107" s="244" t="s">
        <v>187</v>
      </c>
      <c r="G107" s="245" t="s">
        <v>162</v>
      </c>
      <c r="H107" s="246">
        <v>320</v>
      </c>
      <c r="I107" s="247"/>
      <c r="J107" s="248">
        <f>ROUND(I107*H107,2)</f>
        <v>0</v>
      </c>
      <c r="K107" s="244" t="s">
        <v>163</v>
      </c>
      <c r="L107" s="249"/>
      <c r="M107" s="250" t="s">
        <v>19</v>
      </c>
      <c r="N107" s="251" t="s">
        <v>44</v>
      </c>
      <c r="O107" s="79"/>
      <c r="P107" s="225">
        <f>O107*H107</f>
        <v>0</v>
      </c>
      <c r="Q107" s="225">
        <v>0.00123</v>
      </c>
      <c r="R107" s="225">
        <f>Q107*H107</f>
        <v>0.39360000000000001</v>
      </c>
      <c r="S107" s="225">
        <v>0</v>
      </c>
      <c r="T107" s="226">
        <f>S107*H107</f>
        <v>0</v>
      </c>
      <c r="AR107" s="17" t="s">
        <v>188</v>
      </c>
      <c r="AT107" s="17" t="s">
        <v>185</v>
      </c>
      <c r="AU107" s="17" t="s">
        <v>81</v>
      </c>
      <c r="AY107" s="17" t="s">
        <v>156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7" t="s">
        <v>77</v>
      </c>
      <c r="BK107" s="227">
        <f>ROUND(I107*H107,2)</f>
        <v>0</v>
      </c>
      <c r="BL107" s="17" t="s">
        <v>164</v>
      </c>
      <c r="BM107" s="17" t="s">
        <v>189</v>
      </c>
    </row>
    <row r="108" s="1" customFormat="1" ht="22.5" customHeight="1">
      <c r="B108" s="38"/>
      <c r="C108" s="242" t="s">
        <v>190</v>
      </c>
      <c r="D108" s="242" t="s">
        <v>185</v>
      </c>
      <c r="E108" s="243" t="s">
        <v>191</v>
      </c>
      <c r="F108" s="244" t="s">
        <v>192</v>
      </c>
      <c r="G108" s="245" t="s">
        <v>162</v>
      </c>
      <c r="H108" s="246">
        <v>1290</v>
      </c>
      <c r="I108" s="247"/>
      <c r="J108" s="248">
        <f>ROUND(I108*H108,2)</f>
        <v>0</v>
      </c>
      <c r="K108" s="244" t="s">
        <v>163</v>
      </c>
      <c r="L108" s="249"/>
      <c r="M108" s="250" t="s">
        <v>19</v>
      </c>
      <c r="N108" s="251" t="s">
        <v>44</v>
      </c>
      <c r="O108" s="79"/>
      <c r="P108" s="225">
        <f>O108*H108</f>
        <v>0</v>
      </c>
      <c r="Q108" s="225">
        <v>9.0000000000000006E-05</v>
      </c>
      <c r="R108" s="225">
        <f>Q108*H108</f>
        <v>0.11610000000000001</v>
      </c>
      <c r="S108" s="225">
        <v>0</v>
      </c>
      <c r="T108" s="226">
        <f>S108*H108</f>
        <v>0</v>
      </c>
      <c r="AR108" s="17" t="s">
        <v>188</v>
      </c>
      <c r="AT108" s="17" t="s">
        <v>185</v>
      </c>
      <c r="AU108" s="17" t="s">
        <v>81</v>
      </c>
      <c r="AY108" s="17" t="s">
        <v>156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7" t="s">
        <v>77</v>
      </c>
      <c r="BK108" s="227">
        <f>ROUND(I108*H108,2)</f>
        <v>0</v>
      </c>
      <c r="BL108" s="17" t="s">
        <v>164</v>
      </c>
      <c r="BM108" s="17" t="s">
        <v>193</v>
      </c>
    </row>
    <row r="109" s="12" customFormat="1">
      <c r="B109" s="231"/>
      <c r="C109" s="232"/>
      <c r="D109" s="228" t="s">
        <v>177</v>
      </c>
      <c r="E109" s="233" t="s">
        <v>19</v>
      </c>
      <c r="F109" s="234" t="s">
        <v>194</v>
      </c>
      <c r="G109" s="232"/>
      <c r="H109" s="235">
        <v>1290</v>
      </c>
      <c r="I109" s="236"/>
      <c r="J109" s="232"/>
      <c r="K109" s="232"/>
      <c r="L109" s="237"/>
      <c r="M109" s="238"/>
      <c r="N109" s="239"/>
      <c r="O109" s="239"/>
      <c r="P109" s="239"/>
      <c r="Q109" s="239"/>
      <c r="R109" s="239"/>
      <c r="S109" s="239"/>
      <c r="T109" s="240"/>
      <c r="AT109" s="241" t="s">
        <v>177</v>
      </c>
      <c r="AU109" s="241" t="s">
        <v>81</v>
      </c>
      <c r="AV109" s="12" t="s">
        <v>81</v>
      </c>
      <c r="AW109" s="12" t="s">
        <v>35</v>
      </c>
      <c r="AX109" s="12" t="s">
        <v>77</v>
      </c>
      <c r="AY109" s="241" t="s">
        <v>156</v>
      </c>
    </row>
    <row r="110" s="1" customFormat="1" ht="22.5" customHeight="1">
      <c r="B110" s="38"/>
      <c r="C110" s="242" t="s">
        <v>188</v>
      </c>
      <c r="D110" s="242" t="s">
        <v>185</v>
      </c>
      <c r="E110" s="243" t="s">
        <v>195</v>
      </c>
      <c r="F110" s="244" t="s">
        <v>196</v>
      </c>
      <c r="G110" s="245" t="s">
        <v>162</v>
      </c>
      <c r="H110" s="246">
        <v>850</v>
      </c>
      <c r="I110" s="247"/>
      <c r="J110" s="248">
        <f>ROUND(I110*H110,2)</f>
        <v>0</v>
      </c>
      <c r="K110" s="244" t="s">
        <v>163</v>
      </c>
      <c r="L110" s="249"/>
      <c r="M110" s="250" t="s">
        <v>19</v>
      </c>
      <c r="N110" s="251" t="s">
        <v>44</v>
      </c>
      <c r="O110" s="79"/>
      <c r="P110" s="225">
        <f>O110*H110</f>
        <v>0</v>
      </c>
      <c r="Q110" s="225">
        <v>0.00051999999999999995</v>
      </c>
      <c r="R110" s="225">
        <f>Q110*H110</f>
        <v>0.44199999999999995</v>
      </c>
      <c r="S110" s="225">
        <v>0</v>
      </c>
      <c r="T110" s="226">
        <f>S110*H110</f>
        <v>0</v>
      </c>
      <c r="AR110" s="17" t="s">
        <v>188</v>
      </c>
      <c r="AT110" s="17" t="s">
        <v>185</v>
      </c>
      <c r="AU110" s="17" t="s">
        <v>81</v>
      </c>
      <c r="AY110" s="17" t="s">
        <v>156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7" t="s">
        <v>77</v>
      </c>
      <c r="BK110" s="227">
        <f>ROUND(I110*H110,2)</f>
        <v>0</v>
      </c>
      <c r="BL110" s="17" t="s">
        <v>164</v>
      </c>
      <c r="BM110" s="17" t="s">
        <v>197</v>
      </c>
    </row>
    <row r="111" s="1" customFormat="1" ht="22.5" customHeight="1">
      <c r="B111" s="38"/>
      <c r="C111" s="242" t="s">
        <v>198</v>
      </c>
      <c r="D111" s="242" t="s">
        <v>185</v>
      </c>
      <c r="E111" s="243" t="s">
        <v>199</v>
      </c>
      <c r="F111" s="244" t="s">
        <v>200</v>
      </c>
      <c r="G111" s="245" t="s">
        <v>162</v>
      </c>
      <c r="H111" s="246">
        <v>440</v>
      </c>
      <c r="I111" s="247"/>
      <c r="J111" s="248">
        <f>ROUND(I111*H111,2)</f>
        <v>0</v>
      </c>
      <c r="K111" s="244" t="s">
        <v>163</v>
      </c>
      <c r="L111" s="249"/>
      <c r="M111" s="250" t="s">
        <v>19</v>
      </c>
      <c r="N111" s="251" t="s">
        <v>44</v>
      </c>
      <c r="O111" s="79"/>
      <c r="P111" s="225">
        <f>O111*H111</f>
        <v>0</v>
      </c>
      <c r="Q111" s="225">
        <v>0.00056999999999999998</v>
      </c>
      <c r="R111" s="225">
        <f>Q111*H111</f>
        <v>0.25079999999999997</v>
      </c>
      <c r="S111" s="225">
        <v>0</v>
      </c>
      <c r="T111" s="226">
        <f>S111*H111</f>
        <v>0</v>
      </c>
      <c r="AR111" s="17" t="s">
        <v>188</v>
      </c>
      <c r="AT111" s="17" t="s">
        <v>185</v>
      </c>
      <c r="AU111" s="17" t="s">
        <v>81</v>
      </c>
      <c r="AY111" s="17" t="s">
        <v>156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7" t="s">
        <v>77</v>
      </c>
      <c r="BK111" s="227">
        <f>ROUND(I111*H111,2)</f>
        <v>0</v>
      </c>
      <c r="BL111" s="17" t="s">
        <v>164</v>
      </c>
      <c r="BM111" s="17" t="s">
        <v>201</v>
      </c>
    </row>
    <row r="112" s="1" customFormat="1" ht="22.5" customHeight="1">
      <c r="B112" s="38"/>
      <c r="C112" s="242" t="s">
        <v>202</v>
      </c>
      <c r="D112" s="242" t="s">
        <v>185</v>
      </c>
      <c r="E112" s="243" t="s">
        <v>203</v>
      </c>
      <c r="F112" s="244" t="s">
        <v>204</v>
      </c>
      <c r="G112" s="245" t="s">
        <v>162</v>
      </c>
      <c r="H112" s="246">
        <v>290</v>
      </c>
      <c r="I112" s="247"/>
      <c r="J112" s="248">
        <f>ROUND(I112*H112,2)</f>
        <v>0</v>
      </c>
      <c r="K112" s="244" t="s">
        <v>163</v>
      </c>
      <c r="L112" s="249"/>
      <c r="M112" s="250" t="s">
        <v>19</v>
      </c>
      <c r="N112" s="251" t="s">
        <v>44</v>
      </c>
      <c r="O112" s="79"/>
      <c r="P112" s="225">
        <f>O112*H112</f>
        <v>0</v>
      </c>
      <c r="Q112" s="225">
        <v>0.00021000000000000001</v>
      </c>
      <c r="R112" s="225">
        <f>Q112*H112</f>
        <v>0.060900000000000003</v>
      </c>
      <c r="S112" s="225">
        <v>0</v>
      </c>
      <c r="T112" s="226">
        <f>S112*H112</f>
        <v>0</v>
      </c>
      <c r="AR112" s="17" t="s">
        <v>188</v>
      </c>
      <c r="AT112" s="17" t="s">
        <v>185</v>
      </c>
      <c r="AU112" s="17" t="s">
        <v>81</v>
      </c>
      <c r="AY112" s="17" t="s">
        <v>156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7" t="s">
        <v>77</v>
      </c>
      <c r="BK112" s="227">
        <f>ROUND(I112*H112,2)</f>
        <v>0</v>
      </c>
      <c r="BL112" s="17" t="s">
        <v>164</v>
      </c>
      <c r="BM112" s="17" t="s">
        <v>205</v>
      </c>
    </row>
    <row r="113" s="1" customFormat="1" ht="22.5" customHeight="1">
      <c r="B113" s="38"/>
      <c r="C113" s="242" t="s">
        <v>206</v>
      </c>
      <c r="D113" s="242" t="s">
        <v>185</v>
      </c>
      <c r="E113" s="243" t="s">
        <v>207</v>
      </c>
      <c r="F113" s="244" t="s">
        <v>208</v>
      </c>
      <c r="G113" s="245" t="s">
        <v>209</v>
      </c>
      <c r="H113" s="246">
        <v>20</v>
      </c>
      <c r="I113" s="247"/>
      <c r="J113" s="248">
        <f>ROUND(I113*H113,2)</f>
        <v>0</v>
      </c>
      <c r="K113" s="244" t="s">
        <v>163</v>
      </c>
      <c r="L113" s="249"/>
      <c r="M113" s="250" t="s">
        <v>19</v>
      </c>
      <c r="N113" s="251" t="s">
        <v>44</v>
      </c>
      <c r="O113" s="79"/>
      <c r="P113" s="225">
        <f>O113*H113</f>
        <v>0</v>
      </c>
      <c r="Q113" s="225">
        <v>0.001</v>
      </c>
      <c r="R113" s="225">
        <f>Q113*H113</f>
        <v>0.02</v>
      </c>
      <c r="S113" s="225">
        <v>0</v>
      </c>
      <c r="T113" s="226">
        <f>S113*H113</f>
        <v>0</v>
      </c>
      <c r="AR113" s="17" t="s">
        <v>188</v>
      </c>
      <c r="AT113" s="17" t="s">
        <v>185</v>
      </c>
      <c r="AU113" s="17" t="s">
        <v>81</v>
      </c>
      <c r="AY113" s="17" t="s">
        <v>156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7" t="s">
        <v>77</v>
      </c>
      <c r="BK113" s="227">
        <f>ROUND(I113*H113,2)</f>
        <v>0</v>
      </c>
      <c r="BL113" s="17" t="s">
        <v>164</v>
      </c>
      <c r="BM113" s="17" t="s">
        <v>210</v>
      </c>
    </row>
    <row r="114" s="1" customFormat="1" ht="78.75" customHeight="1">
      <c r="B114" s="38"/>
      <c r="C114" s="216" t="s">
        <v>211</v>
      </c>
      <c r="D114" s="216" t="s">
        <v>159</v>
      </c>
      <c r="E114" s="217" t="s">
        <v>212</v>
      </c>
      <c r="F114" s="218" t="s">
        <v>213</v>
      </c>
      <c r="G114" s="219" t="s">
        <v>162</v>
      </c>
      <c r="H114" s="220">
        <v>1</v>
      </c>
      <c r="I114" s="221"/>
      <c r="J114" s="222">
        <f>ROUND(I114*H114,2)</f>
        <v>0</v>
      </c>
      <c r="K114" s="218" t="s">
        <v>163</v>
      </c>
      <c r="L114" s="43"/>
      <c r="M114" s="223" t="s">
        <v>19</v>
      </c>
      <c r="N114" s="224" t="s">
        <v>44</v>
      </c>
      <c r="O114" s="79"/>
      <c r="P114" s="225">
        <f>O114*H114</f>
        <v>0</v>
      </c>
      <c r="Q114" s="225">
        <v>0</v>
      </c>
      <c r="R114" s="225">
        <f>Q114*H114</f>
        <v>0</v>
      </c>
      <c r="S114" s="225">
        <v>0</v>
      </c>
      <c r="T114" s="226">
        <f>S114*H114</f>
        <v>0</v>
      </c>
      <c r="AR114" s="17" t="s">
        <v>164</v>
      </c>
      <c r="AT114" s="17" t="s">
        <v>159</v>
      </c>
      <c r="AU114" s="17" t="s">
        <v>81</v>
      </c>
      <c r="AY114" s="17" t="s">
        <v>156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7" t="s">
        <v>77</v>
      </c>
      <c r="BK114" s="227">
        <f>ROUND(I114*H114,2)</f>
        <v>0</v>
      </c>
      <c r="BL114" s="17" t="s">
        <v>164</v>
      </c>
      <c r="BM114" s="17" t="s">
        <v>214</v>
      </c>
    </row>
    <row r="115" s="1" customFormat="1">
      <c r="B115" s="38"/>
      <c r="C115" s="39"/>
      <c r="D115" s="228" t="s">
        <v>166</v>
      </c>
      <c r="E115" s="39"/>
      <c r="F115" s="229" t="s">
        <v>215</v>
      </c>
      <c r="G115" s="39"/>
      <c r="H115" s="39"/>
      <c r="I115" s="143"/>
      <c r="J115" s="39"/>
      <c r="K115" s="39"/>
      <c r="L115" s="43"/>
      <c r="M115" s="230"/>
      <c r="N115" s="79"/>
      <c r="O115" s="79"/>
      <c r="P115" s="79"/>
      <c r="Q115" s="79"/>
      <c r="R115" s="79"/>
      <c r="S115" s="79"/>
      <c r="T115" s="80"/>
      <c r="AT115" s="17" t="s">
        <v>166</v>
      </c>
      <c r="AU115" s="17" t="s">
        <v>81</v>
      </c>
    </row>
    <row r="116" s="1" customFormat="1" ht="33.75" customHeight="1">
      <c r="B116" s="38"/>
      <c r="C116" s="216" t="s">
        <v>216</v>
      </c>
      <c r="D116" s="216" t="s">
        <v>159</v>
      </c>
      <c r="E116" s="217" t="s">
        <v>217</v>
      </c>
      <c r="F116" s="218" t="s">
        <v>218</v>
      </c>
      <c r="G116" s="219" t="s">
        <v>162</v>
      </c>
      <c r="H116" s="220">
        <v>1</v>
      </c>
      <c r="I116" s="221"/>
      <c r="J116" s="222">
        <f>ROUND(I116*H116,2)</f>
        <v>0</v>
      </c>
      <c r="K116" s="218" t="s">
        <v>163</v>
      </c>
      <c r="L116" s="43"/>
      <c r="M116" s="223" t="s">
        <v>19</v>
      </c>
      <c r="N116" s="224" t="s">
        <v>44</v>
      </c>
      <c r="O116" s="79"/>
      <c r="P116" s="225">
        <f>O116*H116</f>
        <v>0</v>
      </c>
      <c r="Q116" s="225">
        <v>0</v>
      </c>
      <c r="R116" s="225">
        <f>Q116*H116</f>
        <v>0</v>
      </c>
      <c r="S116" s="225">
        <v>0</v>
      </c>
      <c r="T116" s="226">
        <f>S116*H116</f>
        <v>0</v>
      </c>
      <c r="AR116" s="17" t="s">
        <v>164</v>
      </c>
      <c r="AT116" s="17" t="s">
        <v>159</v>
      </c>
      <c r="AU116" s="17" t="s">
        <v>81</v>
      </c>
      <c r="AY116" s="17" t="s">
        <v>156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7" t="s">
        <v>77</v>
      </c>
      <c r="BK116" s="227">
        <f>ROUND(I116*H116,2)</f>
        <v>0</v>
      </c>
      <c r="BL116" s="17" t="s">
        <v>164</v>
      </c>
      <c r="BM116" s="17" t="s">
        <v>219</v>
      </c>
    </row>
    <row r="117" s="1" customFormat="1">
      <c r="B117" s="38"/>
      <c r="C117" s="39"/>
      <c r="D117" s="228" t="s">
        <v>166</v>
      </c>
      <c r="E117" s="39"/>
      <c r="F117" s="229" t="s">
        <v>220</v>
      </c>
      <c r="G117" s="39"/>
      <c r="H117" s="39"/>
      <c r="I117" s="143"/>
      <c r="J117" s="39"/>
      <c r="K117" s="39"/>
      <c r="L117" s="43"/>
      <c r="M117" s="230"/>
      <c r="N117" s="79"/>
      <c r="O117" s="79"/>
      <c r="P117" s="79"/>
      <c r="Q117" s="79"/>
      <c r="R117" s="79"/>
      <c r="S117" s="79"/>
      <c r="T117" s="80"/>
      <c r="AT117" s="17" t="s">
        <v>166</v>
      </c>
      <c r="AU117" s="17" t="s">
        <v>81</v>
      </c>
    </row>
    <row r="118" s="1" customFormat="1" ht="78.75" customHeight="1">
      <c r="B118" s="38"/>
      <c r="C118" s="216" t="s">
        <v>221</v>
      </c>
      <c r="D118" s="216" t="s">
        <v>159</v>
      </c>
      <c r="E118" s="217" t="s">
        <v>222</v>
      </c>
      <c r="F118" s="218" t="s">
        <v>223</v>
      </c>
      <c r="G118" s="219" t="s">
        <v>224</v>
      </c>
      <c r="H118" s="220">
        <v>28.661000000000001</v>
      </c>
      <c r="I118" s="221"/>
      <c r="J118" s="222">
        <f>ROUND(I118*H118,2)</f>
        <v>0</v>
      </c>
      <c r="K118" s="218" t="s">
        <v>163</v>
      </c>
      <c r="L118" s="43"/>
      <c r="M118" s="223" t="s">
        <v>19</v>
      </c>
      <c r="N118" s="224" t="s">
        <v>44</v>
      </c>
      <c r="O118" s="79"/>
      <c r="P118" s="225">
        <f>O118*H118</f>
        <v>0</v>
      </c>
      <c r="Q118" s="225">
        <v>0</v>
      </c>
      <c r="R118" s="225">
        <f>Q118*H118</f>
        <v>0</v>
      </c>
      <c r="S118" s="225">
        <v>0</v>
      </c>
      <c r="T118" s="226">
        <f>S118*H118</f>
        <v>0</v>
      </c>
      <c r="AR118" s="17" t="s">
        <v>164</v>
      </c>
      <c r="AT118" s="17" t="s">
        <v>159</v>
      </c>
      <c r="AU118" s="17" t="s">
        <v>81</v>
      </c>
      <c r="AY118" s="17" t="s">
        <v>156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7" t="s">
        <v>77</v>
      </c>
      <c r="BK118" s="227">
        <f>ROUND(I118*H118,2)</f>
        <v>0</v>
      </c>
      <c r="BL118" s="17" t="s">
        <v>164</v>
      </c>
      <c r="BM118" s="17" t="s">
        <v>225</v>
      </c>
    </row>
    <row r="119" s="1" customFormat="1">
      <c r="B119" s="38"/>
      <c r="C119" s="39"/>
      <c r="D119" s="228" t="s">
        <v>166</v>
      </c>
      <c r="E119" s="39"/>
      <c r="F119" s="229" t="s">
        <v>226</v>
      </c>
      <c r="G119" s="39"/>
      <c r="H119" s="39"/>
      <c r="I119" s="143"/>
      <c r="J119" s="39"/>
      <c r="K119" s="39"/>
      <c r="L119" s="43"/>
      <c r="M119" s="230"/>
      <c r="N119" s="79"/>
      <c r="O119" s="79"/>
      <c r="P119" s="79"/>
      <c r="Q119" s="79"/>
      <c r="R119" s="79"/>
      <c r="S119" s="79"/>
      <c r="T119" s="80"/>
      <c r="AT119" s="17" t="s">
        <v>166</v>
      </c>
      <c r="AU119" s="17" t="s">
        <v>81</v>
      </c>
    </row>
    <row r="120" s="13" customFormat="1">
      <c r="B120" s="252"/>
      <c r="C120" s="253"/>
      <c r="D120" s="228" t="s">
        <v>177</v>
      </c>
      <c r="E120" s="254" t="s">
        <v>19</v>
      </c>
      <c r="F120" s="255" t="s">
        <v>227</v>
      </c>
      <c r="G120" s="253"/>
      <c r="H120" s="254" t="s">
        <v>19</v>
      </c>
      <c r="I120" s="256"/>
      <c r="J120" s="253"/>
      <c r="K120" s="253"/>
      <c r="L120" s="257"/>
      <c r="M120" s="258"/>
      <c r="N120" s="259"/>
      <c r="O120" s="259"/>
      <c r="P120" s="259"/>
      <c r="Q120" s="259"/>
      <c r="R120" s="259"/>
      <c r="S120" s="259"/>
      <c r="T120" s="260"/>
      <c r="AT120" s="261" t="s">
        <v>177</v>
      </c>
      <c r="AU120" s="261" t="s">
        <v>81</v>
      </c>
      <c r="AV120" s="13" t="s">
        <v>77</v>
      </c>
      <c r="AW120" s="13" t="s">
        <v>35</v>
      </c>
      <c r="AX120" s="13" t="s">
        <v>73</v>
      </c>
      <c r="AY120" s="261" t="s">
        <v>156</v>
      </c>
    </row>
    <row r="121" s="12" customFormat="1">
      <c r="B121" s="231"/>
      <c r="C121" s="232"/>
      <c r="D121" s="228" t="s">
        <v>177</v>
      </c>
      <c r="E121" s="233" t="s">
        <v>19</v>
      </c>
      <c r="F121" s="234" t="s">
        <v>228</v>
      </c>
      <c r="G121" s="232"/>
      <c r="H121" s="235">
        <v>10.6</v>
      </c>
      <c r="I121" s="236"/>
      <c r="J121" s="232"/>
      <c r="K121" s="232"/>
      <c r="L121" s="237"/>
      <c r="M121" s="238"/>
      <c r="N121" s="239"/>
      <c r="O121" s="239"/>
      <c r="P121" s="239"/>
      <c r="Q121" s="239"/>
      <c r="R121" s="239"/>
      <c r="S121" s="239"/>
      <c r="T121" s="240"/>
      <c r="AT121" s="241" t="s">
        <v>177</v>
      </c>
      <c r="AU121" s="241" t="s">
        <v>81</v>
      </c>
      <c r="AV121" s="12" t="s">
        <v>81</v>
      </c>
      <c r="AW121" s="12" t="s">
        <v>35</v>
      </c>
      <c r="AX121" s="12" t="s">
        <v>73</v>
      </c>
      <c r="AY121" s="241" t="s">
        <v>156</v>
      </c>
    </row>
    <row r="122" s="13" customFormat="1">
      <c r="B122" s="252"/>
      <c r="C122" s="253"/>
      <c r="D122" s="228" t="s">
        <v>177</v>
      </c>
      <c r="E122" s="254" t="s">
        <v>19</v>
      </c>
      <c r="F122" s="255" t="s">
        <v>229</v>
      </c>
      <c r="G122" s="253"/>
      <c r="H122" s="254" t="s">
        <v>19</v>
      </c>
      <c r="I122" s="256"/>
      <c r="J122" s="253"/>
      <c r="K122" s="253"/>
      <c r="L122" s="257"/>
      <c r="M122" s="258"/>
      <c r="N122" s="259"/>
      <c r="O122" s="259"/>
      <c r="P122" s="259"/>
      <c r="Q122" s="259"/>
      <c r="R122" s="259"/>
      <c r="S122" s="259"/>
      <c r="T122" s="260"/>
      <c r="AT122" s="261" t="s">
        <v>177</v>
      </c>
      <c r="AU122" s="261" t="s">
        <v>81</v>
      </c>
      <c r="AV122" s="13" t="s">
        <v>77</v>
      </c>
      <c r="AW122" s="13" t="s">
        <v>35</v>
      </c>
      <c r="AX122" s="13" t="s">
        <v>73</v>
      </c>
      <c r="AY122" s="261" t="s">
        <v>156</v>
      </c>
    </row>
    <row r="123" s="12" customFormat="1">
      <c r="B123" s="231"/>
      <c r="C123" s="232"/>
      <c r="D123" s="228" t="s">
        <v>177</v>
      </c>
      <c r="E123" s="233" t="s">
        <v>19</v>
      </c>
      <c r="F123" s="234" t="s">
        <v>230</v>
      </c>
      <c r="G123" s="232"/>
      <c r="H123" s="235">
        <v>0.060999999999999999</v>
      </c>
      <c r="I123" s="236"/>
      <c r="J123" s="232"/>
      <c r="K123" s="232"/>
      <c r="L123" s="237"/>
      <c r="M123" s="238"/>
      <c r="N123" s="239"/>
      <c r="O123" s="239"/>
      <c r="P123" s="239"/>
      <c r="Q123" s="239"/>
      <c r="R123" s="239"/>
      <c r="S123" s="239"/>
      <c r="T123" s="240"/>
      <c r="AT123" s="241" t="s">
        <v>177</v>
      </c>
      <c r="AU123" s="241" t="s">
        <v>81</v>
      </c>
      <c r="AV123" s="12" t="s">
        <v>81</v>
      </c>
      <c r="AW123" s="12" t="s">
        <v>35</v>
      </c>
      <c r="AX123" s="12" t="s">
        <v>73</v>
      </c>
      <c r="AY123" s="241" t="s">
        <v>156</v>
      </c>
    </row>
    <row r="124" s="13" customFormat="1">
      <c r="B124" s="252"/>
      <c r="C124" s="253"/>
      <c r="D124" s="228" t="s">
        <v>177</v>
      </c>
      <c r="E124" s="254" t="s">
        <v>19</v>
      </c>
      <c r="F124" s="255" t="s">
        <v>231</v>
      </c>
      <c r="G124" s="253"/>
      <c r="H124" s="254" t="s">
        <v>19</v>
      </c>
      <c r="I124" s="256"/>
      <c r="J124" s="253"/>
      <c r="K124" s="253"/>
      <c r="L124" s="257"/>
      <c r="M124" s="258"/>
      <c r="N124" s="259"/>
      <c r="O124" s="259"/>
      <c r="P124" s="259"/>
      <c r="Q124" s="259"/>
      <c r="R124" s="259"/>
      <c r="S124" s="259"/>
      <c r="T124" s="260"/>
      <c r="AT124" s="261" t="s">
        <v>177</v>
      </c>
      <c r="AU124" s="261" t="s">
        <v>81</v>
      </c>
      <c r="AV124" s="13" t="s">
        <v>77</v>
      </c>
      <c r="AW124" s="13" t="s">
        <v>35</v>
      </c>
      <c r="AX124" s="13" t="s">
        <v>73</v>
      </c>
      <c r="AY124" s="261" t="s">
        <v>156</v>
      </c>
    </row>
    <row r="125" s="12" customFormat="1">
      <c r="B125" s="231"/>
      <c r="C125" s="232"/>
      <c r="D125" s="228" t="s">
        <v>177</v>
      </c>
      <c r="E125" s="233" t="s">
        <v>19</v>
      </c>
      <c r="F125" s="234" t="s">
        <v>232</v>
      </c>
      <c r="G125" s="232"/>
      <c r="H125" s="235">
        <v>18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AT125" s="241" t="s">
        <v>177</v>
      </c>
      <c r="AU125" s="241" t="s">
        <v>81</v>
      </c>
      <c r="AV125" s="12" t="s">
        <v>81</v>
      </c>
      <c r="AW125" s="12" t="s">
        <v>35</v>
      </c>
      <c r="AX125" s="12" t="s">
        <v>73</v>
      </c>
      <c r="AY125" s="241" t="s">
        <v>156</v>
      </c>
    </row>
    <row r="126" s="14" customFormat="1">
      <c r="B126" s="262"/>
      <c r="C126" s="263"/>
      <c r="D126" s="228" t="s">
        <v>177</v>
      </c>
      <c r="E126" s="264" t="s">
        <v>19</v>
      </c>
      <c r="F126" s="265" t="s">
        <v>233</v>
      </c>
      <c r="G126" s="263"/>
      <c r="H126" s="266">
        <v>28.661000000000001</v>
      </c>
      <c r="I126" s="267"/>
      <c r="J126" s="263"/>
      <c r="K126" s="263"/>
      <c r="L126" s="268"/>
      <c r="M126" s="269"/>
      <c r="N126" s="270"/>
      <c r="O126" s="270"/>
      <c r="P126" s="270"/>
      <c r="Q126" s="270"/>
      <c r="R126" s="270"/>
      <c r="S126" s="270"/>
      <c r="T126" s="271"/>
      <c r="AT126" s="272" t="s">
        <v>177</v>
      </c>
      <c r="AU126" s="272" t="s">
        <v>81</v>
      </c>
      <c r="AV126" s="14" t="s">
        <v>164</v>
      </c>
      <c r="AW126" s="14" t="s">
        <v>35</v>
      </c>
      <c r="AX126" s="14" t="s">
        <v>77</v>
      </c>
      <c r="AY126" s="272" t="s">
        <v>156</v>
      </c>
    </row>
    <row r="127" s="1" customFormat="1" ht="33.75" customHeight="1">
      <c r="B127" s="38"/>
      <c r="C127" s="216" t="s">
        <v>8</v>
      </c>
      <c r="D127" s="216" t="s">
        <v>159</v>
      </c>
      <c r="E127" s="217" t="s">
        <v>234</v>
      </c>
      <c r="F127" s="218" t="s">
        <v>235</v>
      </c>
      <c r="G127" s="219" t="s">
        <v>224</v>
      </c>
      <c r="H127" s="220">
        <v>18</v>
      </c>
      <c r="I127" s="221"/>
      <c r="J127" s="222">
        <f>ROUND(I127*H127,2)</f>
        <v>0</v>
      </c>
      <c r="K127" s="218" t="s">
        <v>163</v>
      </c>
      <c r="L127" s="43"/>
      <c r="M127" s="223" t="s">
        <v>19</v>
      </c>
      <c r="N127" s="224" t="s">
        <v>44</v>
      </c>
      <c r="O127" s="79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AR127" s="17" t="s">
        <v>164</v>
      </c>
      <c r="AT127" s="17" t="s">
        <v>159</v>
      </c>
      <c r="AU127" s="17" t="s">
        <v>81</v>
      </c>
      <c r="AY127" s="17" t="s">
        <v>156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7" t="s">
        <v>77</v>
      </c>
      <c r="BK127" s="227">
        <f>ROUND(I127*H127,2)</f>
        <v>0</v>
      </c>
      <c r="BL127" s="17" t="s">
        <v>164</v>
      </c>
      <c r="BM127" s="17" t="s">
        <v>236</v>
      </c>
    </row>
    <row r="128" s="1" customFormat="1">
      <c r="B128" s="38"/>
      <c r="C128" s="39"/>
      <c r="D128" s="228" t="s">
        <v>166</v>
      </c>
      <c r="E128" s="39"/>
      <c r="F128" s="229" t="s">
        <v>237</v>
      </c>
      <c r="G128" s="39"/>
      <c r="H128" s="39"/>
      <c r="I128" s="143"/>
      <c r="J128" s="39"/>
      <c r="K128" s="39"/>
      <c r="L128" s="43"/>
      <c r="M128" s="230"/>
      <c r="N128" s="79"/>
      <c r="O128" s="79"/>
      <c r="P128" s="79"/>
      <c r="Q128" s="79"/>
      <c r="R128" s="79"/>
      <c r="S128" s="79"/>
      <c r="T128" s="80"/>
      <c r="AT128" s="17" t="s">
        <v>166</v>
      </c>
      <c r="AU128" s="17" t="s">
        <v>81</v>
      </c>
    </row>
    <row r="129" s="13" customFormat="1">
      <c r="B129" s="252"/>
      <c r="C129" s="253"/>
      <c r="D129" s="228" t="s">
        <v>177</v>
      </c>
      <c r="E129" s="254" t="s">
        <v>19</v>
      </c>
      <c r="F129" s="255" t="s">
        <v>231</v>
      </c>
      <c r="G129" s="253"/>
      <c r="H129" s="254" t="s">
        <v>19</v>
      </c>
      <c r="I129" s="256"/>
      <c r="J129" s="253"/>
      <c r="K129" s="253"/>
      <c r="L129" s="257"/>
      <c r="M129" s="258"/>
      <c r="N129" s="259"/>
      <c r="O129" s="259"/>
      <c r="P129" s="259"/>
      <c r="Q129" s="259"/>
      <c r="R129" s="259"/>
      <c r="S129" s="259"/>
      <c r="T129" s="260"/>
      <c r="AT129" s="261" t="s">
        <v>177</v>
      </c>
      <c r="AU129" s="261" t="s">
        <v>81</v>
      </c>
      <c r="AV129" s="13" t="s">
        <v>77</v>
      </c>
      <c r="AW129" s="13" t="s">
        <v>35</v>
      </c>
      <c r="AX129" s="13" t="s">
        <v>73</v>
      </c>
      <c r="AY129" s="261" t="s">
        <v>156</v>
      </c>
    </row>
    <row r="130" s="12" customFormat="1">
      <c r="B130" s="231"/>
      <c r="C130" s="232"/>
      <c r="D130" s="228" t="s">
        <v>177</v>
      </c>
      <c r="E130" s="233" t="s">
        <v>19</v>
      </c>
      <c r="F130" s="234" t="s">
        <v>232</v>
      </c>
      <c r="G130" s="232"/>
      <c r="H130" s="235">
        <v>18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AT130" s="241" t="s">
        <v>177</v>
      </c>
      <c r="AU130" s="241" t="s">
        <v>81</v>
      </c>
      <c r="AV130" s="12" t="s">
        <v>81</v>
      </c>
      <c r="AW130" s="12" t="s">
        <v>35</v>
      </c>
      <c r="AX130" s="12" t="s">
        <v>77</v>
      </c>
      <c r="AY130" s="241" t="s">
        <v>156</v>
      </c>
    </row>
    <row r="131" s="1" customFormat="1" ht="33.75" customHeight="1">
      <c r="B131" s="38"/>
      <c r="C131" s="216" t="s">
        <v>238</v>
      </c>
      <c r="D131" s="216" t="s">
        <v>159</v>
      </c>
      <c r="E131" s="217" t="s">
        <v>239</v>
      </c>
      <c r="F131" s="218" t="s">
        <v>240</v>
      </c>
      <c r="G131" s="219" t="s">
        <v>224</v>
      </c>
      <c r="H131" s="220">
        <v>10.6</v>
      </c>
      <c r="I131" s="221"/>
      <c r="J131" s="222">
        <f>ROUND(I131*H131,2)</f>
        <v>0</v>
      </c>
      <c r="K131" s="218" t="s">
        <v>163</v>
      </c>
      <c r="L131" s="43"/>
      <c r="M131" s="223" t="s">
        <v>19</v>
      </c>
      <c r="N131" s="224" t="s">
        <v>44</v>
      </c>
      <c r="O131" s="79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AR131" s="17" t="s">
        <v>164</v>
      </c>
      <c r="AT131" s="17" t="s">
        <v>159</v>
      </c>
      <c r="AU131" s="17" t="s">
        <v>81</v>
      </c>
      <c r="AY131" s="17" t="s">
        <v>156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7" t="s">
        <v>77</v>
      </c>
      <c r="BK131" s="227">
        <f>ROUND(I131*H131,2)</f>
        <v>0</v>
      </c>
      <c r="BL131" s="17" t="s">
        <v>164</v>
      </c>
      <c r="BM131" s="17" t="s">
        <v>241</v>
      </c>
    </row>
    <row r="132" s="1" customFormat="1">
      <c r="B132" s="38"/>
      <c r="C132" s="39"/>
      <c r="D132" s="228" t="s">
        <v>166</v>
      </c>
      <c r="E132" s="39"/>
      <c r="F132" s="229" t="s">
        <v>237</v>
      </c>
      <c r="G132" s="39"/>
      <c r="H132" s="39"/>
      <c r="I132" s="143"/>
      <c r="J132" s="39"/>
      <c r="K132" s="39"/>
      <c r="L132" s="43"/>
      <c r="M132" s="230"/>
      <c r="N132" s="79"/>
      <c r="O132" s="79"/>
      <c r="P132" s="79"/>
      <c r="Q132" s="79"/>
      <c r="R132" s="79"/>
      <c r="S132" s="79"/>
      <c r="T132" s="80"/>
      <c r="AT132" s="17" t="s">
        <v>166</v>
      </c>
      <c r="AU132" s="17" t="s">
        <v>81</v>
      </c>
    </row>
    <row r="133" s="13" customFormat="1">
      <c r="B133" s="252"/>
      <c r="C133" s="253"/>
      <c r="D133" s="228" t="s">
        <v>177</v>
      </c>
      <c r="E133" s="254" t="s">
        <v>19</v>
      </c>
      <c r="F133" s="255" t="s">
        <v>227</v>
      </c>
      <c r="G133" s="253"/>
      <c r="H133" s="254" t="s">
        <v>19</v>
      </c>
      <c r="I133" s="256"/>
      <c r="J133" s="253"/>
      <c r="K133" s="253"/>
      <c r="L133" s="257"/>
      <c r="M133" s="258"/>
      <c r="N133" s="259"/>
      <c r="O133" s="259"/>
      <c r="P133" s="259"/>
      <c r="Q133" s="259"/>
      <c r="R133" s="259"/>
      <c r="S133" s="259"/>
      <c r="T133" s="260"/>
      <c r="AT133" s="261" t="s">
        <v>177</v>
      </c>
      <c r="AU133" s="261" t="s">
        <v>81</v>
      </c>
      <c r="AV133" s="13" t="s">
        <v>77</v>
      </c>
      <c r="AW133" s="13" t="s">
        <v>35</v>
      </c>
      <c r="AX133" s="13" t="s">
        <v>73</v>
      </c>
      <c r="AY133" s="261" t="s">
        <v>156</v>
      </c>
    </row>
    <row r="134" s="12" customFormat="1">
      <c r="B134" s="231"/>
      <c r="C134" s="232"/>
      <c r="D134" s="228" t="s">
        <v>177</v>
      </c>
      <c r="E134" s="233" t="s">
        <v>19</v>
      </c>
      <c r="F134" s="234" t="s">
        <v>228</v>
      </c>
      <c r="G134" s="232"/>
      <c r="H134" s="235">
        <v>10.6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AT134" s="241" t="s">
        <v>177</v>
      </c>
      <c r="AU134" s="241" t="s">
        <v>81</v>
      </c>
      <c r="AV134" s="12" t="s">
        <v>81</v>
      </c>
      <c r="AW134" s="12" t="s">
        <v>35</v>
      </c>
      <c r="AX134" s="12" t="s">
        <v>77</v>
      </c>
      <c r="AY134" s="241" t="s">
        <v>156</v>
      </c>
    </row>
    <row r="135" s="1" customFormat="1" ht="33.75" customHeight="1">
      <c r="B135" s="38"/>
      <c r="C135" s="216" t="s">
        <v>242</v>
      </c>
      <c r="D135" s="216" t="s">
        <v>159</v>
      </c>
      <c r="E135" s="217" t="s">
        <v>243</v>
      </c>
      <c r="F135" s="218" t="s">
        <v>244</v>
      </c>
      <c r="G135" s="219" t="s">
        <v>224</v>
      </c>
      <c r="H135" s="220">
        <v>0.060999999999999999</v>
      </c>
      <c r="I135" s="221"/>
      <c r="J135" s="222">
        <f>ROUND(I135*H135,2)</f>
        <v>0</v>
      </c>
      <c r="K135" s="218" t="s">
        <v>163</v>
      </c>
      <c r="L135" s="43"/>
      <c r="M135" s="223" t="s">
        <v>19</v>
      </c>
      <c r="N135" s="224" t="s">
        <v>44</v>
      </c>
      <c r="O135" s="79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AR135" s="17" t="s">
        <v>164</v>
      </c>
      <c r="AT135" s="17" t="s">
        <v>159</v>
      </c>
      <c r="AU135" s="17" t="s">
        <v>81</v>
      </c>
      <c r="AY135" s="17" t="s">
        <v>156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7" t="s">
        <v>77</v>
      </c>
      <c r="BK135" s="227">
        <f>ROUND(I135*H135,2)</f>
        <v>0</v>
      </c>
      <c r="BL135" s="17" t="s">
        <v>164</v>
      </c>
      <c r="BM135" s="17" t="s">
        <v>245</v>
      </c>
    </row>
    <row r="136" s="1" customFormat="1">
      <c r="B136" s="38"/>
      <c r="C136" s="39"/>
      <c r="D136" s="228" t="s">
        <v>166</v>
      </c>
      <c r="E136" s="39"/>
      <c r="F136" s="229" t="s">
        <v>237</v>
      </c>
      <c r="G136" s="39"/>
      <c r="H136" s="39"/>
      <c r="I136" s="143"/>
      <c r="J136" s="39"/>
      <c r="K136" s="39"/>
      <c r="L136" s="43"/>
      <c r="M136" s="230"/>
      <c r="N136" s="79"/>
      <c r="O136" s="79"/>
      <c r="P136" s="79"/>
      <c r="Q136" s="79"/>
      <c r="R136" s="79"/>
      <c r="S136" s="79"/>
      <c r="T136" s="80"/>
      <c r="AT136" s="17" t="s">
        <v>166</v>
      </c>
      <c r="AU136" s="17" t="s">
        <v>81</v>
      </c>
    </row>
    <row r="137" s="13" customFormat="1">
      <c r="B137" s="252"/>
      <c r="C137" s="253"/>
      <c r="D137" s="228" t="s">
        <v>177</v>
      </c>
      <c r="E137" s="254" t="s">
        <v>19</v>
      </c>
      <c r="F137" s="255" t="s">
        <v>229</v>
      </c>
      <c r="G137" s="253"/>
      <c r="H137" s="254" t="s">
        <v>19</v>
      </c>
      <c r="I137" s="256"/>
      <c r="J137" s="253"/>
      <c r="K137" s="253"/>
      <c r="L137" s="257"/>
      <c r="M137" s="258"/>
      <c r="N137" s="259"/>
      <c r="O137" s="259"/>
      <c r="P137" s="259"/>
      <c r="Q137" s="259"/>
      <c r="R137" s="259"/>
      <c r="S137" s="259"/>
      <c r="T137" s="260"/>
      <c r="AT137" s="261" t="s">
        <v>177</v>
      </c>
      <c r="AU137" s="261" t="s">
        <v>81</v>
      </c>
      <c r="AV137" s="13" t="s">
        <v>77</v>
      </c>
      <c r="AW137" s="13" t="s">
        <v>35</v>
      </c>
      <c r="AX137" s="13" t="s">
        <v>73</v>
      </c>
      <c r="AY137" s="261" t="s">
        <v>156</v>
      </c>
    </row>
    <row r="138" s="12" customFormat="1">
      <c r="B138" s="231"/>
      <c r="C138" s="232"/>
      <c r="D138" s="228" t="s">
        <v>177</v>
      </c>
      <c r="E138" s="233" t="s">
        <v>19</v>
      </c>
      <c r="F138" s="234" t="s">
        <v>230</v>
      </c>
      <c r="G138" s="232"/>
      <c r="H138" s="235">
        <v>0.060999999999999999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AT138" s="241" t="s">
        <v>177</v>
      </c>
      <c r="AU138" s="241" t="s">
        <v>81</v>
      </c>
      <c r="AV138" s="12" t="s">
        <v>81</v>
      </c>
      <c r="AW138" s="12" t="s">
        <v>35</v>
      </c>
      <c r="AX138" s="12" t="s">
        <v>77</v>
      </c>
      <c r="AY138" s="241" t="s">
        <v>156</v>
      </c>
    </row>
    <row r="139" s="1" customFormat="1" ht="78.75" customHeight="1">
      <c r="B139" s="38"/>
      <c r="C139" s="216" t="s">
        <v>232</v>
      </c>
      <c r="D139" s="216" t="s">
        <v>159</v>
      </c>
      <c r="E139" s="217" t="s">
        <v>246</v>
      </c>
      <c r="F139" s="218" t="s">
        <v>247</v>
      </c>
      <c r="G139" s="219" t="s">
        <v>224</v>
      </c>
      <c r="H139" s="220">
        <v>1.2829999999999999</v>
      </c>
      <c r="I139" s="221"/>
      <c r="J139" s="222">
        <f>ROUND(I139*H139,2)</f>
        <v>0</v>
      </c>
      <c r="K139" s="218" t="s">
        <v>163</v>
      </c>
      <c r="L139" s="43"/>
      <c r="M139" s="223" t="s">
        <v>19</v>
      </c>
      <c r="N139" s="224" t="s">
        <v>44</v>
      </c>
      <c r="O139" s="79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AR139" s="17" t="s">
        <v>164</v>
      </c>
      <c r="AT139" s="17" t="s">
        <v>159</v>
      </c>
      <c r="AU139" s="17" t="s">
        <v>81</v>
      </c>
      <c r="AY139" s="17" t="s">
        <v>156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7" t="s">
        <v>77</v>
      </c>
      <c r="BK139" s="227">
        <f>ROUND(I139*H139,2)</f>
        <v>0</v>
      </c>
      <c r="BL139" s="17" t="s">
        <v>164</v>
      </c>
      <c r="BM139" s="17" t="s">
        <v>248</v>
      </c>
    </row>
    <row r="140" s="1" customFormat="1">
      <c r="B140" s="38"/>
      <c r="C140" s="39"/>
      <c r="D140" s="228" t="s">
        <v>166</v>
      </c>
      <c r="E140" s="39"/>
      <c r="F140" s="229" t="s">
        <v>226</v>
      </c>
      <c r="G140" s="39"/>
      <c r="H140" s="39"/>
      <c r="I140" s="143"/>
      <c r="J140" s="39"/>
      <c r="K140" s="39"/>
      <c r="L140" s="43"/>
      <c r="M140" s="230"/>
      <c r="N140" s="79"/>
      <c r="O140" s="79"/>
      <c r="P140" s="79"/>
      <c r="Q140" s="79"/>
      <c r="R140" s="79"/>
      <c r="S140" s="79"/>
      <c r="T140" s="80"/>
      <c r="AT140" s="17" t="s">
        <v>166</v>
      </c>
      <c r="AU140" s="17" t="s">
        <v>81</v>
      </c>
    </row>
    <row r="141" s="13" customFormat="1">
      <c r="B141" s="252"/>
      <c r="C141" s="253"/>
      <c r="D141" s="228" t="s">
        <v>177</v>
      </c>
      <c r="E141" s="254" t="s">
        <v>19</v>
      </c>
      <c r="F141" s="255" t="s">
        <v>249</v>
      </c>
      <c r="G141" s="253"/>
      <c r="H141" s="254" t="s">
        <v>19</v>
      </c>
      <c r="I141" s="256"/>
      <c r="J141" s="253"/>
      <c r="K141" s="253"/>
      <c r="L141" s="257"/>
      <c r="M141" s="258"/>
      <c r="N141" s="259"/>
      <c r="O141" s="259"/>
      <c r="P141" s="259"/>
      <c r="Q141" s="259"/>
      <c r="R141" s="259"/>
      <c r="S141" s="259"/>
      <c r="T141" s="260"/>
      <c r="AT141" s="261" t="s">
        <v>177</v>
      </c>
      <c r="AU141" s="261" t="s">
        <v>81</v>
      </c>
      <c r="AV141" s="13" t="s">
        <v>77</v>
      </c>
      <c r="AW141" s="13" t="s">
        <v>35</v>
      </c>
      <c r="AX141" s="13" t="s">
        <v>73</v>
      </c>
      <c r="AY141" s="261" t="s">
        <v>156</v>
      </c>
    </row>
    <row r="142" s="12" customFormat="1">
      <c r="B142" s="231"/>
      <c r="C142" s="232"/>
      <c r="D142" s="228" t="s">
        <v>177</v>
      </c>
      <c r="E142" s="233" t="s">
        <v>19</v>
      </c>
      <c r="F142" s="234" t="s">
        <v>250</v>
      </c>
      <c r="G142" s="232"/>
      <c r="H142" s="235">
        <v>1.2829999999999999</v>
      </c>
      <c r="I142" s="236"/>
      <c r="J142" s="232"/>
      <c r="K142" s="232"/>
      <c r="L142" s="237"/>
      <c r="M142" s="273"/>
      <c r="N142" s="274"/>
      <c r="O142" s="274"/>
      <c r="P142" s="274"/>
      <c r="Q142" s="274"/>
      <c r="R142" s="274"/>
      <c r="S142" s="274"/>
      <c r="T142" s="275"/>
      <c r="AT142" s="241" t="s">
        <v>177</v>
      </c>
      <c r="AU142" s="241" t="s">
        <v>81</v>
      </c>
      <c r="AV142" s="12" t="s">
        <v>81</v>
      </c>
      <c r="AW142" s="12" t="s">
        <v>35</v>
      </c>
      <c r="AX142" s="12" t="s">
        <v>77</v>
      </c>
      <c r="AY142" s="241" t="s">
        <v>156</v>
      </c>
    </row>
    <row r="143" s="1" customFormat="1" ht="6.96" customHeight="1">
      <c r="B143" s="57"/>
      <c r="C143" s="58"/>
      <c r="D143" s="58"/>
      <c r="E143" s="58"/>
      <c r="F143" s="58"/>
      <c r="G143" s="58"/>
      <c r="H143" s="58"/>
      <c r="I143" s="167"/>
      <c r="J143" s="58"/>
      <c r="K143" s="58"/>
      <c r="L143" s="43"/>
    </row>
  </sheetData>
  <sheetProtection sheet="1" autoFilter="0" formatColumns="0" formatRows="0" objects="1" scenarios="1" spinCount="100000" saltValue="bfbgNIlcnzGHttbWN6yZJNHLniIe6RROYSGd+aRvUlw0PurQ03B2hPcFcbThWYrU4GPaK7JmIg1MSNpTo6iTvA==" hashValue="vEtg/vBjrotiqXvOiJUElauIDjRbfhpm0T5X8HsB8RN5xVw3QrUZZvZv8/B6O0bQn8QQzXPr9eHSCxAgbyNdBw==" algorithmName="SHA-512" password="CC35"/>
  <autoFilter ref="C92:K142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93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81</v>
      </c>
    </row>
    <row r="4" ht="24.96" customHeight="1">
      <c r="B4" s="20"/>
      <c r="D4" s="140" t="s">
        <v>128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Oprava staničních kolejí č.4, 5, 6, 7 a výhybek č. 12, 13, 14, 16 v ŽST Prostřední Žleb</v>
      </c>
      <c r="F7" s="141"/>
      <c r="G7" s="141"/>
      <c r="H7" s="141"/>
      <c r="L7" s="20"/>
    </row>
    <row r="8">
      <c r="B8" s="20"/>
      <c r="D8" s="141" t="s">
        <v>129</v>
      </c>
      <c r="L8" s="20"/>
    </row>
    <row r="9" ht="16.5" customHeight="1">
      <c r="B9" s="20"/>
      <c r="E9" s="142" t="s">
        <v>130</v>
      </c>
      <c r="L9" s="20"/>
    </row>
    <row r="10" ht="12" customHeight="1">
      <c r="B10" s="20"/>
      <c r="D10" s="141" t="s">
        <v>131</v>
      </c>
      <c r="L10" s="20"/>
    </row>
    <row r="11" s="1" customFormat="1" ht="16.5" customHeight="1">
      <c r="B11" s="43"/>
      <c r="E11" s="141" t="s">
        <v>132</v>
      </c>
      <c r="F11" s="1"/>
      <c r="G11" s="1"/>
      <c r="H11" s="1"/>
      <c r="I11" s="143"/>
      <c r="L11" s="43"/>
    </row>
    <row r="12" s="1" customFormat="1" ht="12" customHeight="1">
      <c r="B12" s="43"/>
      <c r="D12" s="141" t="s">
        <v>133</v>
      </c>
      <c r="I12" s="143"/>
      <c r="L12" s="43"/>
    </row>
    <row r="13" s="1" customFormat="1" ht="36.96" customHeight="1">
      <c r="B13" s="43"/>
      <c r="E13" s="144" t="s">
        <v>251</v>
      </c>
      <c r="F13" s="1"/>
      <c r="G13" s="1"/>
      <c r="H13" s="1"/>
      <c r="I13" s="143"/>
      <c r="L13" s="43"/>
    </row>
    <row r="14" s="1" customFormat="1">
      <c r="B14" s="43"/>
      <c r="I14" s="143"/>
      <c r="L14" s="43"/>
    </row>
    <row r="15" s="1" customFormat="1" ht="12" customHeight="1">
      <c r="B15" s="43"/>
      <c r="D15" s="141" t="s">
        <v>18</v>
      </c>
      <c r="F15" s="17" t="s">
        <v>19</v>
      </c>
      <c r="I15" s="145" t="s">
        <v>20</v>
      </c>
      <c r="J15" s="17" t="s">
        <v>19</v>
      </c>
      <c r="L15" s="43"/>
    </row>
    <row r="16" s="1" customFormat="1" ht="12" customHeight="1">
      <c r="B16" s="43"/>
      <c r="D16" s="141" t="s">
        <v>21</v>
      </c>
      <c r="F16" s="17" t="s">
        <v>22</v>
      </c>
      <c r="I16" s="145" t="s">
        <v>23</v>
      </c>
      <c r="J16" s="146" t="str">
        <f>'Rekapitulace stavby'!AN8</f>
        <v>20. 3. 2019</v>
      </c>
      <c r="L16" s="43"/>
    </row>
    <row r="17" s="1" customFormat="1" ht="10.8" customHeight="1">
      <c r="B17" s="43"/>
      <c r="I17" s="143"/>
      <c r="L17" s="43"/>
    </row>
    <row r="18" s="1" customFormat="1" ht="12" customHeight="1">
      <c r="B18" s="43"/>
      <c r="D18" s="141" t="s">
        <v>25</v>
      </c>
      <c r="I18" s="145" t="s">
        <v>26</v>
      </c>
      <c r="J18" s="17" t="s">
        <v>27</v>
      </c>
      <c r="L18" s="43"/>
    </row>
    <row r="19" s="1" customFormat="1" ht="18" customHeight="1">
      <c r="B19" s="43"/>
      <c r="E19" s="17" t="s">
        <v>28</v>
      </c>
      <c r="I19" s="145" t="s">
        <v>29</v>
      </c>
      <c r="J19" s="17" t="s">
        <v>30</v>
      </c>
      <c r="L19" s="43"/>
    </row>
    <row r="20" s="1" customFormat="1" ht="6.96" customHeight="1">
      <c r="B20" s="43"/>
      <c r="I20" s="143"/>
      <c r="L20" s="43"/>
    </row>
    <row r="21" s="1" customFormat="1" ht="12" customHeight="1">
      <c r="B21" s="43"/>
      <c r="D21" s="141" t="s">
        <v>31</v>
      </c>
      <c r="I21" s="145" t="s">
        <v>26</v>
      </c>
      <c r="J21" s="33" t="str">
        <f>'Rekapitulace stavby'!AN13</f>
        <v>Vyplň údaj</v>
      </c>
      <c r="L21" s="43"/>
    </row>
    <row r="22" s="1" customFormat="1" ht="18" customHeight="1">
      <c r="B22" s="43"/>
      <c r="E22" s="33" t="str">
        <f>'Rekapitulace stavby'!E14</f>
        <v>Vyplň údaj</v>
      </c>
      <c r="F22" s="17"/>
      <c r="G22" s="17"/>
      <c r="H22" s="17"/>
      <c r="I22" s="145" t="s">
        <v>29</v>
      </c>
      <c r="J22" s="33" t="str">
        <f>'Rekapitulace stavby'!AN14</f>
        <v>Vyplň údaj</v>
      </c>
      <c r="L22" s="43"/>
    </row>
    <row r="23" s="1" customFormat="1" ht="6.96" customHeight="1">
      <c r="B23" s="43"/>
      <c r="I23" s="143"/>
      <c r="L23" s="43"/>
    </row>
    <row r="24" s="1" customFormat="1" ht="12" customHeight="1">
      <c r="B24" s="43"/>
      <c r="D24" s="141" t="s">
        <v>33</v>
      </c>
      <c r="I24" s="145" t="s">
        <v>26</v>
      </c>
      <c r="J24" s="17" t="str">
        <f>IF('Rekapitulace stavby'!AN16="","",'Rekapitulace stavby'!AN16)</f>
        <v/>
      </c>
      <c r="L24" s="43"/>
    </row>
    <row r="25" s="1" customFormat="1" ht="18" customHeight="1">
      <c r="B25" s="43"/>
      <c r="E25" s="17" t="str">
        <f>IF('Rekapitulace stavby'!E17="","",'Rekapitulace stavby'!E17)</f>
        <v xml:space="preserve"> </v>
      </c>
      <c r="I25" s="145" t="s">
        <v>29</v>
      </c>
      <c r="J25" s="17" t="str">
        <f>IF('Rekapitulace stavby'!AN17="","",'Rekapitulace stavby'!AN17)</f>
        <v/>
      </c>
      <c r="L25" s="43"/>
    </row>
    <row r="26" s="1" customFormat="1" ht="6.96" customHeight="1">
      <c r="B26" s="43"/>
      <c r="I26" s="143"/>
      <c r="L26" s="43"/>
    </row>
    <row r="27" s="1" customFormat="1" ht="12" customHeight="1">
      <c r="B27" s="43"/>
      <c r="D27" s="141" t="s">
        <v>36</v>
      </c>
      <c r="I27" s="145" t="s">
        <v>26</v>
      </c>
      <c r="J27" s="17" t="str">
        <f>IF('Rekapitulace stavby'!AN19="","",'Rekapitulace stavby'!AN19)</f>
        <v/>
      </c>
      <c r="L27" s="43"/>
    </row>
    <row r="28" s="1" customFormat="1" ht="18" customHeight="1">
      <c r="B28" s="43"/>
      <c r="E28" s="17" t="str">
        <f>IF('Rekapitulace stavby'!E20="","",'Rekapitulace stavby'!E20)</f>
        <v xml:space="preserve"> </v>
      </c>
      <c r="I28" s="145" t="s">
        <v>29</v>
      </c>
      <c r="J28" s="17" t="str">
        <f>IF('Rekapitulace stavby'!AN20="","",'Rekapitulace stavby'!AN20)</f>
        <v/>
      </c>
      <c r="L28" s="43"/>
    </row>
    <row r="29" s="1" customFormat="1" ht="6.96" customHeight="1">
      <c r="B29" s="43"/>
      <c r="I29" s="143"/>
      <c r="L29" s="43"/>
    </row>
    <row r="30" s="1" customFormat="1" ht="12" customHeight="1">
      <c r="B30" s="43"/>
      <c r="D30" s="141" t="s">
        <v>37</v>
      </c>
      <c r="I30" s="143"/>
      <c r="L30" s="43"/>
    </row>
    <row r="31" s="7" customFormat="1" ht="45" customHeight="1">
      <c r="B31" s="147"/>
      <c r="E31" s="148" t="s">
        <v>38</v>
      </c>
      <c r="F31" s="148"/>
      <c r="G31" s="148"/>
      <c r="H31" s="148"/>
      <c r="I31" s="149"/>
      <c r="L31" s="147"/>
    </row>
    <row r="32" s="1" customFormat="1" ht="6.96" customHeight="1">
      <c r="B32" s="43"/>
      <c r="I32" s="143"/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25.44" customHeight="1">
      <c r="B34" s="43"/>
      <c r="D34" s="151" t="s">
        <v>39</v>
      </c>
      <c r="I34" s="143"/>
      <c r="J34" s="152">
        <f>ROUND(J93, 2)</f>
        <v>0</v>
      </c>
      <c r="L34" s="43"/>
    </row>
    <row r="35" s="1" customFormat="1" ht="6.96" customHeight="1">
      <c r="B35" s="43"/>
      <c r="D35" s="71"/>
      <c r="E35" s="71"/>
      <c r="F35" s="71"/>
      <c r="G35" s="71"/>
      <c r="H35" s="71"/>
      <c r="I35" s="150"/>
      <c r="J35" s="71"/>
      <c r="K35" s="71"/>
      <c r="L35" s="43"/>
    </row>
    <row r="36" s="1" customFormat="1" ht="14.4" customHeight="1">
      <c r="B36" s="43"/>
      <c r="F36" s="153" t="s">
        <v>41</v>
      </c>
      <c r="I36" s="154" t="s">
        <v>40</v>
      </c>
      <c r="J36" s="153" t="s">
        <v>42</v>
      </c>
      <c r="L36" s="43"/>
    </row>
    <row r="37" s="1" customFormat="1" ht="14.4" customHeight="1">
      <c r="B37" s="43"/>
      <c r="D37" s="141" t="s">
        <v>43</v>
      </c>
      <c r="E37" s="141" t="s">
        <v>44</v>
      </c>
      <c r="F37" s="155">
        <f>ROUND((SUM(BE93:BE155)),  2)</f>
        <v>0</v>
      </c>
      <c r="I37" s="156">
        <v>0.20999999999999999</v>
      </c>
      <c r="J37" s="155">
        <f>ROUND(((SUM(BE93:BE155))*I37),  2)</f>
        <v>0</v>
      </c>
      <c r="L37" s="43"/>
    </row>
    <row r="38" s="1" customFormat="1" ht="14.4" customHeight="1">
      <c r="B38" s="43"/>
      <c r="E38" s="141" t="s">
        <v>45</v>
      </c>
      <c r="F38" s="155">
        <f>ROUND((SUM(BF93:BF155)),  2)</f>
        <v>0</v>
      </c>
      <c r="I38" s="156">
        <v>0.14999999999999999</v>
      </c>
      <c r="J38" s="155">
        <f>ROUND(((SUM(BF93:BF155))*I38),  2)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ROUND((SUM(BG93:BG155)),  2)</f>
        <v>0</v>
      </c>
      <c r="I39" s="156">
        <v>0.20999999999999999</v>
      </c>
      <c r="J39" s="155">
        <f>0</f>
        <v>0</v>
      </c>
      <c r="L39" s="43"/>
    </row>
    <row r="40" hidden="1" s="1" customFormat="1" ht="14.4" customHeight="1">
      <c r="B40" s="43"/>
      <c r="E40" s="141" t="s">
        <v>47</v>
      </c>
      <c r="F40" s="155">
        <f>ROUND((SUM(BH93:BH155)),  2)</f>
        <v>0</v>
      </c>
      <c r="I40" s="156">
        <v>0.14999999999999999</v>
      </c>
      <c r="J40" s="155">
        <f>0</f>
        <v>0</v>
      </c>
      <c r="L40" s="43"/>
    </row>
    <row r="41" hidden="1" s="1" customFormat="1" ht="14.4" customHeight="1">
      <c r="B41" s="43"/>
      <c r="E41" s="141" t="s">
        <v>48</v>
      </c>
      <c r="F41" s="155">
        <f>ROUND((SUM(BI93:BI155)),  2)</f>
        <v>0</v>
      </c>
      <c r="I41" s="156">
        <v>0</v>
      </c>
      <c r="J41" s="155">
        <f>0</f>
        <v>0</v>
      </c>
      <c r="L41" s="43"/>
    </row>
    <row r="42" s="1" customFormat="1" ht="6.96" customHeight="1">
      <c r="B42" s="43"/>
      <c r="I42" s="143"/>
      <c r="L42" s="43"/>
    </row>
    <row r="43" s="1" customFormat="1" ht="25.44" customHeight="1">
      <c r="B43" s="43"/>
      <c r="C43" s="157"/>
      <c r="D43" s="158" t="s">
        <v>49</v>
      </c>
      <c r="E43" s="159"/>
      <c r="F43" s="159"/>
      <c r="G43" s="160" t="s">
        <v>50</v>
      </c>
      <c r="H43" s="161" t="s">
        <v>51</v>
      </c>
      <c r="I43" s="162"/>
      <c r="J43" s="163">
        <f>SUM(J34:J41)</f>
        <v>0</v>
      </c>
      <c r="K43" s="164"/>
      <c r="L43" s="43"/>
    </row>
    <row r="44" s="1" customFormat="1" ht="14.4" customHeight="1"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43"/>
    </row>
    <row r="48" s="1" customFormat="1" ht="6.96" customHeight="1">
      <c r="B48" s="168"/>
      <c r="C48" s="169"/>
      <c r="D48" s="169"/>
      <c r="E48" s="169"/>
      <c r="F48" s="169"/>
      <c r="G48" s="169"/>
      <c r="H48" s="169"/>
      <c r="I48" s="170"/>
      <c r="J48" s="169"/>
      <c r="K48" s="169"/>
      <c r="L48" s="43"/>
    </row>
    <row r="49" s="1" customFormat="1" ht="24.96" customHeight="1">
      <c r="B49" s="38"/>
      <c r="C49" s="23" t="s">
        <v>135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6.96" customHeight="1">
      <c r="B50" s="38"/>
      <c r="C50" s="39"/>
      <c r="D50" s="39"/>
      <c r="E50" s="39"/>
      <c r="F50" s="39"/>
      <c r="G50" s="39"/>
      <c r="H50" s="39"/>
      <c r="I50" s="143"/>
      <c r="J50" s="39"/>
      <c r="K50" s="39"/>
      <c r="L50" s="43"/>
    </row>
    <row r="51" s="1" customFormat="1" ht="12" customHeight="1">
      <c r="B51" s="38"/>
      <c r="C51" s="32" t="s">
        <v>16</v>
      </c>
      <c r="D51" s="39"/>
      <c r="E51" s="39"/>
      <c r="F51" s="39"/>
      <c r="G51" s="39"/>
      <c r="H51" s="39"/>
      <c r="I51" s="143"/>
      <c r="J51" s="39"/>
      <c r="K51" s="39"/>
      <c r="L51" s="43"/>
    </row>
    <row r="52" s="1" customFormat="1" ht="16.5" customHeight="1">
      <c r="B52" s="38"/>
      <c r="C52" s="39"/>
      <c r="D52" s="39"/>
      <c r="E52" s="171" t="str">
        <f>E7</f>
        <v>Oprava staničních kolejí č.4, 5, 6, 7 a výhybek č. 12, 13, 14, 16 v ŽST Prostřední Žleb</v>
      </c>
      <c r="F52" s="32"/>
      <c r="G52" s="32"/>
      <c r="H52" s="32"/>
      <c r="I52" s="143"/>
      <c r="J52" s="39"/>
      <c r="K52" s="39"/>
      <c r="L52" s="43"/>
    </row>
    <row r="53" ht="12" customHeight="1">
      <c r="B53" s="21"/>
      <c r="C53" s="32" t="s">
        <v>129</v>
      </c>
      <c r="D53" s="22"/>
      <c r="E53" s="22"/>
      <c r="F53" s="22"/>
      <c r="G53" s="22"/>
      <c r="H53" s="22"/>
      <c r="I53" s="136"/>
      <c r="J53" s="22"/>
      <c r="K53" s="22"/>
      <c r="L53" s="20"/>
    </row>
    <row r="54" ht="16.5" customHeight="1">
      <c r="B54" s="21"/>
      <c r="C54" s="22"/>
      <c r="D54" s="22"/>
      <c r="E54" s="171" t="s">
        <v>130</v>
      </c>
      <c r="F54" s="22"/>
      <c r="G54" s="22"/>
      <c r="H54" s="22"/>
      <c r="I54" s="136"/>
      <c r="J54" s="22"/>
      <c r="K54" s="22"/>
      <c r="L54" s="20"/>
    </row>
    <row r="55" ht="12" customHeight="1">
      <c r="B55" s="21"/>
      <c r="C55" s="32" t="s">
        <v>131</v>
      </c>
      <c r="D55" s="22"/>
      <c r="E55" s="22"/>
      <c r="F55" s="22"/>
      <c r="G55" s="22"/>
      <c r="H55" s="22"/>
      <c r="I55" s="136"/>
      <c r="J55" s="22"/>
      <c r="K55" s="22"/>
      <c r="L55" s="20"/>
    </row>
    <row r="56" s="1" customFormat="1" ht="16.5" customHeight="1">
      <c r="B56" s="38"/>
      <c r="C56" s="39"/>
      <c r="D56" s="39"/>
      <c r="E56" s="32" t="s">
        <v>132</v>
      </c>
      <c r="F56" s="39"/>
      <c r="G56" s="39"/>
      <c r="H56" s="39"/>
      <c r="I56" s="143"/>
      <c r="J56" s="39"/>
      <c r="K56" s="39"/>
      <c r="L56" s="43"/>
    </row>
    <row r="57" s="1" customFormat="1" ht="12" customHeight="1">
      <c r="B57" s="38"/>
      <c r="C57" s="32" t="s">
        <v>133</v>
      </c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16.5" customHeight="1">
      <c r="B58" s="38"/>
      <c r="C58" s="39"/>
      <c r="D58" s="39"/>
      <c r="E58" s="64" t="str">
        <f>E13</f>
        <v>SO 01.02 - SO 01.02 - Výhybka č. 16</v>
      </c>
      <c r="F58" s="39"/>
      <c r="G58" s="39"/>
      <c r="H58" s="39"/>
      <c r="I58" s="143"/>
      <c r="J58" s="39"/>
      <c r="K58" s="39"/>
      <c r="L58" s="43"/>
    </row>
    <row r="59" s="1" customFormat="1" ht="6.96" customHeight="1">
      <c r="B59" s="38"/>
      <c r="C59" s="39"/>
      <c r="D59" s="39"/>
      <c r="E59" s="39"/>
      <c r="F59" s="39"/>
      <c r="G59" s="39"/>
      <c r="H59" s="39"/>
      <c r="I59" s="143"/>
      <c r="J59" s="39"/>
      <c r="K59" s="39"/>
      <c r="L59" s="43"/>
    </row>
    <row r="60" s="1" customFormat="1" ht="12" customHeight="1">
      <c r="B60" s="38"/>
      <c r="C60" s="32" t="s">
        <v>21</v>
      </c>
      <c r="D60" s="39"/>
      <c r="E60" s="39"/>
      <c r="F60" s="27" t="str">
        <f>F16</f>
        <v>trať 083</v>
      </c>
      <c r="G60" s="39"/>
      <c r="H60" s="39"/>
      <c r="I60" s="145" t="s">
        <v>23</v>
      </c>
      <c r="J60" s="67" t="str">
        <f>IF(J16="","",J16)</f>
        <v>20. 3. 2019</v>
      </c>
      <c r="K60" s="39"/>
      <c r="L60" s="43"/>
    </row>
    <row r="61" s="1" customFormat="1" ht="6.96" customHeight="1">
      <c r="B61" s="38"/>
      <c r="C61" s="39"/>
      <c r="D61" s="39"/>
      <c r="E61" s="39"/>
      <c r="F61" s="39"/>
      <c r="G61" s="39"/>
      <c r="H61" s="39"/>
      <c r="I61" s="143"/>
      <c r="J61" s="39"/>
      <c r="K61" s="39"/>
      <c r="L61" s="43"/>
    </row>
    <row r="62" s="1" customFormat="1" ht="13.65" customHeight="1">
      <c r="B62" s="38"/>
      <c r="C62" s="32" t="s">
        <v>25</v>
      </c>
      <c r="D62" s="39"/>
      <c r="E62" s="39"/>
      <c r="F62" s="27" t="str">
        <f>E19</f>
        <v>SŽDC s.o., OŘ Ústí n.L., ST Ústí n.L.</v>
      </c>
      <c r="G62" s="39"/>
      <c r="H62" s="39"/>
      <c r="I62" s="145" t="s">
        <v>33</v>
      </c>
      <c r="J62" s="36" t="str">
        <f>E25</f>
        <v xml:space="preserve"> </v>
      </c>
      <c r="K62" s="39"/>
      <c r="L62" s="43"/>
    </row>
    <row r="63" s="1" customFormat="1" ht="13.65" customHeight="1">
      <c r="B63" s="38"/>
      <c r="C63" s="32" t="s">
        <v>31</v>
      </c>
      <c r="D63" s="39"/>
      <c r="E63" s="39"/>
      <c r="F63" s="27" t="str">
        <f>IF(E22="","",E22)</f>
        <v>Vyplň údaj</v>
      </c>
      <c r="G63" s="39"/>
      <c r="H63" s="39"/>
      <c r="I63" s="145" t="s">
        <v>36</v>
      </c>
      <c r="J63" s="36" t="str">
        <f>E28</f>
        <v xml:space="preserve"> </v>
      </c>
      <c r="K63" s="39"/>
      <c r="L63" s="43"/>
    </row>
    <row r="64" s="1" customFormat="1" ht="10.32" customHeight="1">
      <c r="B64" s="38"/>
      <c r="C64" s="39"/>
      <c r="D64" s="39"/>
      <c r="E64" s="39"/>
      <c r="F64" s="39"/>
      <c r="G64" s="39"/>
      <c r="H64" s="39"/>
      <c r="I64" s="143"/>
      <c r="J64" s="39"/>
      <c r="K64" s="39"/>
      <c r="L64" s="43"/>
    </row>
    <row r="65" s="1" customFormat="1" ht="29.28" customHeight="1">
      <c r="B65" s="38"/>
      <c r="C65" s="172" t="s">
        <v>136</v>
      </c>
      <c r="D65" s="173"/>
      <c r="E65" s="173"/>
      <c r="F65" s="173"/>
      <c r="G65" s="173"/>
      <c r="H65" s="173"/>
      <c r="I65" s="174"/>
      <c r="J65" s="175" t="s">
        <v>137</v>
      </c>
      <c r="K65" s="173"/>
      <c r="L65" s="43"/>
    </row>
    <row r="66" s="1" customFormat="1" ht="10.32" customHeight="1">
      <c r="B66" s="38"/>
      <c r="C66" s="39"/>
      <c r="D66" s="39"/>
      <c r="E66" s="39"/>
      <c r="F66" s="39"/>
      <c r="G66" s="39"/>
      <c r="H66" s="39"/>
      <c r="I66" s="143"/>
      <c r="J66" s="39"/>
      <c r="K66" s="39"/>
      <c r="L66" s="43"/>
    </row>
    <row r="67" s="1" customFormat="1" ht="22.8" customHeight="1">
      <c r="B67" s="38"/>
      <c r="C67" s="176" t="s">
        <v>71</v>
      </c>
      <c r="D67" s="39"/>
      <c r="E67" s="39"/>
      <c r="F67" s="39"/>
      <c r="G67" s="39"/>
      <c r="H67" s="39"/>
      <c r="I67" s="143"/>
      <c r="J67" s="97">
        <f>J93</f>
        <v>0</v>
      </c>
      <c r="K67" s="39"/>
      <c r="L67" s="43"/>
      <c r="AU67" s="17" t="s">
        <v>138</v>
      </c>
    </row>
    <row r="68" s="8" customFormat="1" ht="24.96" customHeight="1">
      <c r="B68" s="177"/>
      <c r="C68" s="178"/>
      <c r="D68" s="179" t="s">
        <v>139</v>
      </c>
      <c r="E68" s="180"/>
      <c r="F68" s="180"/>
      <c r="G68" s="180"/>
      <c r="H68" s="180"/>
      <c r="I68" s="181"/>
      <c r="J68" s="182">
        <f>J94</f>
        <v>0</v>
      </c>
      <c r="K68" s="178"/>
      <c r="L68" s="183"/>
    </row>
    <row r="69" s="9" customFormat="1" ht="19.92" customHeight="1">
      <c r="B69" s="184"/>
      <c r="C69" s="120"/>
      <c r="D69" s="185" t="s">
        <v>140</v>
      </c>
      <c r="E69" s="186"/>
      <c r="F69" s="186"/>
      <c r="G69" s="186"/>
      <c r="H69" s="186"/>
      <c r="I69" s="187"/>
      <c r="J69" s="188">
        <f>J95</f>
        <v>0</v>
      </c>
      <c r="K69" s="120"/>
      <c r="L69" s="189"/>
    </row>
    <row r="70" s="1" customFormat="1" ht="21.84" customHeight="1">
      <c r="B70" s="38"/>
      <c r="C70" s="39"/>
      <c r="D70" s="39"/>
      <c r="E70" s="39"/>
      <c r="F70" s="39"/>
      <c r="G70" s="39"/>
      <c r="H70" s="39"/>
      <c r="I70" s="143"/>
      <c r="J70" s="39"/>
      <c r="K70" s="39"/>
      <c r="L70" s="43"/>
    </row>
    <row r="71" s="1" customFormat="1" ht="6.96" customHeight="1">
      <c r="B71" s="57"/>
      <c r="C71" s="58"/>
      <c r="D71" s="58"/>
      <c r="E71" s="58"/>
      <c r="F71" s="58"/>
      <c r="G71" s="58"/>
      <c r="H71" s="58"/>
      <c r="I71" s="167"/>
      <c r="J71" s="58"/>
      <c r="K71" s="58"/>
      <c r="L71" s="43"/>
    </row>
    <row r="75" s="1" customFormat="1" ht="6.96" customHeight="1">
      <c r="B75" s="59"/>
      <c r="C75" s="60"/>
      <c r="D75" s="60"/>
      <c r="E75" s="60"/>
      <c r="F75" s="60"/>
      <c r="G75" s="60"/>
      <c r="H75" s="60"/>
      <c r="I75" s="170"/>
      <c r="J75" s="60"/>
      <c r="K75" s="60"/>
      <c r="L75" s="43"/>
    </row>
    <row r="76" s="1" customFormat="1" ht="24.96" customHeight="1">
      <c r="B76" s="38"/>
      <c r="C76" s="23" t="s">
        <v>141</v>
      </c>
      <c r="D76" s="39"/>
      <c r="E76" s="39"/>
      <c r="F76" s="39"/>
      <c r="G76" s="39"/>
      <c r="H76" s="39"/>
      <c r="I76" s="143"/>
      <c r="J76" s="39"/>
      <c r="K76" s="39"/>
      <c r="L76" s="43"/>
    </row>
    <row r="77" s="1" customFormat="1" ht="6.96" customHeight="1">
      <c r="B77" s="38"/>
      <c r="C77" s="39"/>
      <c r="D77" s="39"/>
      <c r="E77" s="39"/>
      <c r="F77" s="39"/>
      <c r="G77" s="39"/>
      <c r="H77" s="39"/>
      <c r="I77" s="143"/>
      <c r="J77" s="39"/>
      <c r="K77" s="39"/>
      <c r="L77" s="43"/>
    </row>
    <row r="78" s="1" customFormat="1" ht="12" customHeight="1">
      <c r="B78" s="38"/>
      <c r="C78" s="32" t="s">
        <v>16</v>
      </c>
      <c r="D78" s="39"/>
      <c r="E78" s="39"/>
      <c r="F78" s="39"/>
      <c r="G78" s="39"/>
      <c r="H78" s="39"/>
      <c r="I78" s="143"/>
      <c r="J78" s="39"/>
      <c r="K78" s="39"/>
      <c r="L78" s="43"/>
    </row>
    <row r="79" s="1" customFormat="1" ht="16.5" customHeight="1">
      <c r="B79" s="38"/>
      <c r="C79" s="39"/>
      <c r="D79" s="39"/>
      <c r="E79" s="171" t="str">
        <f>E7</f>
        <v>Oprava staničních kolejí č.4, 5, 6, 7 a výhybek č. 12, 13, 14, 16 v ŽST Prostřední Žleb</v>
      </c>
      <c r="F79" s="32"/>
      <c r="G79" s="32"/>
      <c r="H79" s="32"/>
      <c r="I79" s="143"/>
      <c r="J79" s="39"/>
      <c r="K79" s="39"/>
      <c r="L79" s="43"/>
    </row>
    <row r="80" ht="12" customHeight="1">
      <c r="B80" s="21"/>
      <c r="C80" s="32" t="s">
        <v>129</v>
      </c>
      <c r="D80" s="22"/>
      <c r="E80" s="22"/>
      <c r="F80" s="22"/>
      <c r="G80" s="22"/>
      <c r="H80" s="22"/>
      <c r="I80" s="136"/>
      <c r="J80" s="22"/>
      <c r="K80" s="22"/>
      <c r="L80" s="20"/>
    </row>
    <row r="81" ht="16.5" customHeight="1">
      <c r="B81" s="21"/>
      <c r="C81" s="22"/>
      <c r="D81" s="22"/>
      <c r="E81" s="171" t="s">
        <v>130</v>
      </c>
      <c r="F81" s="22"/>
      <c r="G81" s="22"/>
      <c r="H81" s="22"/>
      <c r="I81" s="136"/>
      <c r="J81" s="22"/>
      <c r="K81" s="22"/>
      <c r="L81" s="20"/>
    </row>
    <row r="82" ht="12" customHeight="1">
      <c r="B82" s="21"/>
      <c r="C82" s="32" t="s">
        <v>131</v>
      </c>
      <c r="D82" s="22"/>
      <c r="E82" s="22"/>
      <c r="F82" s="22"/>
      <c r="G82" s="22"/>
      <c r="H82" s="22"/>
      <c r="I82" s="136"/>
      <c r="J82" s="22"/>
      <c r="K82" s="22"/>
      <c r="L82" s="20"/>
    </row>
    <row r="83" s="1" customFormat="1" ht="16.5" customHeight="1">
      <c r="B83" s="38"/>
      <c r="C83" s="39"/>
      <c r="D83" s="39"/>
      <c r="E83" s="32" t="s">
        <v>132</v>
      </c>
      <c r="F83" s="39"/>
      <c r="G83" s="39"/>
      <c r="H83" s="39"/>
      <c r="I83" s="143"/>
      <c r="J83" s="39"/>
      <c r="K83" s="39"/>
      <c r="L83" s="43"/>
    </row>
    <row r="84" s="1" customFormat="1" ht="12" customHeight="1">
      <c r="B84" s="38"/>
      <c r="C84" s="32" t="s">
        <v>133</v>
      </c>
      <c r="D84" s="39"/>
      <c r="E84" s="39"/>
      <c r="F84" s="39"/>
      <c r="G84" s="39"/>
      <c r="H84" s="39"/>
      <c r="I84" s="143"/>
      <c r="J84" s="39"/>
      <c r="K84" s="39"/>
      <c r="L84" s="43"/>
    </row>
    <row r="85" s="1" customFormat="1" ht="16.5" customHeight="1">
      <c r="B85" s="38"/>
      <c r="C85" s="39"/>
      <c r="D85" s="39"/>
      <c r="E85" s="64" t="str">
        <f>E13</f>
        <v>SO 01.02 - SO 01.02 - Výhybka č. 16</v>
      </c>
      <c r="F85" s="39"/>
      <c r="G85" s="39"/>
      <c r="H85" s="39"/>
      <c r="I85" s="143"/>
      <c r="J85" s="39"/>
      <c r="K85" s="39"/>
      <c r="L85" s="43"/>
    </row>
    <row r="86" s="1" customFormat="1" ht="6.96" customHeight="1">
      <c r="B86" s="38"/>
      <c r="C86" s="39"/>
      <c r="D86" s="39"/>
      <c r="E86" s="39"/>
      <c r="F86" s="39"/>
      <c r="G86" s="39"/>
      <c r="H86" s="39"/>
      <c r="I86" s="143"/>
      <c r="J86" s="39"/>
      <c r="K86" s="39"/>
      <c r="L86" s="43"/>
    </row>
    <row r="87" s="1" customFormat="1" ht="12" customHeight="1">
      <c r="B87" s="38"/>
      <c r="C87" s="32" t="s">
        <v>21</v>
      </c>
      <c r="D87" s="39"/>
      <c r="E87" s="39"/>
      <c r="F87" s="27" t="str">
        <f>F16</f>
        <v>trať 083</v>
      </c>
      <c r="G87" s="39"/>
      <c r="H87" s="39"/>
      <c r="I87" s="145" t="s">
        <v>23</v>
      </c>
      <c r="J87" s="67" t="str">
        <f>IF(J16="","",J16)</f>
        <v>20. 3. 2019</v>
      </c>
      <c r="K87" s="39"/>
      <c r="L87" s="43"/>
    </row>
    <row r="88" s="1" customFormat="1" ht="6.96" customHeight="1"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43"/>
    </row>
    <row r="89" s="1" customFormat="1" ht="13.65" customHeight="1">
      <c r="B89" s="38"/>
      <c r="C89" s="32" t="s">
        <v>25</v>
      </c>
      <c r="D89" s="39"/>
      <c r="E89" s="39"/>
      <c r="F89" s="27" t="str">
        <f>E19</f>
        <v>SŽDC s.o., OŘ Ústí n.L., ST Ústí n.L.</v>
      </c>
      <c r="G89" s="39"/>
      <c r="H89" s="39"/>
      <c r="I89" s="145" t="s">
        <v>33</v>
      </c>
      <c r="J89" s="36" t="str">
        <f>E25</f>
        <v xml:space="preserve"> </v>
      </c>
      <c r="K89" s="39"/>
      <c r="L89" s="43"/>
    </row>
    <row r="90" s="1" customFormat="1" ht="13.65" customHeight="1">
      <c r="B90" s="38"/>
      <c r="C90" s="32" t="s">
        <v>31</v>
      </c>
      <c r="D90" s="39"/>
      <c r="E90" s="39"/>
      <c r="F90" s="27" t="str">
        <f>IF(E22="","",E22)</f>
        <v>Vyplň údaj</v>
      </c>
      <c r="G90" s="39"/>
      <c r="H90" s="39"/>
      <c r="I90" s="145" t="s">
        <v>36</v>
      </c>
      <c r="J90" s="36" t="str">
        <f>E28</f>
        <v xml:space="preserve"> </v>
      </c>
      <c r="K90" s="39"/>
      <c r="L90" s="43"/>
    </row>
    <row r="91" s="1" customFormat="1" ht="10.32" customHeight="1">
      <c r="B91" s="38"/>
      <c r="C91" s="39"/>
      <c r="D91" s="39"/>
      <c r="E91" s="39"/>
      <c r="F91" s="39"/>
      <c r="G91" s="39"/>
      <c r="H91" s="39"/>
      <c r="I91" s="143"/>
      <c r="J91" s="39"/>
      <c r="K91" s="39"/>
      <c r="L91" s="43"/>
    </row>
    <row r="92" s="10" customFormat="1" ht="29.28" customHeight="1">
      <c r="B92" s="190"/>
      <c r="C92" s="191" t="s">
        <v>142</v>
      </c>
      <c r="D92" s="192" t="s">
        <v>58</v>
      </c>
      <c r="E92" s="192" t="s">
        <v>54</v>
      </c>
      <c r="F92" s="192" t="s">
        <v>55</v>
      </c>
      <c r="G92" s="192" t="s">
        <v>143</v>
      </c>
      <c r="H92" s="192" t="s">
        <v>144</v>
      </c>
      <c r="I92" s="193" t="s">
        <v>145</v>
      </c>
      <c r="J92" s="192" t="s">
        <v>137</v>
      </c>
      <c r="K92" s="194" t="s">
        <v>146</v>
      </c>
      <c r="L92" s="195"/>
      <c r="M92" s="87" t="s">
        <v>19</v>
      </c>
      <c r="N92" s="88" t="s">
        <v>43</v>
      </c>
      <c r="O92" s="88" t="s">
        <v>147</v>
      </c>
      <c r="P92" s="88" t="s">
        <v>148</v>
      </c>
      <c r="Q92" s="88" t="s">
        <v>149</v>
      </c>
      <c r="R92" s="88" t="s">
        <v>150</v>
      </c>
      <c r="S92" s="88" t="s">
        <v>151</v>
      </c>
      <c r="T92" s="89" t="s">
        <v>152</v>
      </c>
    </row>
    <row r="93" s="1" customFormat="1" ht="22.8" customHeight="1">
      <c r="B93" s="38"/>
      <c r="C93" s="94" t="s">
        <v>153</v>
      </c>
      <c r="D93" s="39"/>
      <c r="E93" s="39"/>
      <c r="F93" s="39"/>
      <c r="G93" s="39"/>
      <c r="H93" s="39"/>
      <c r="I93" s="143"/>
      <c r="J93" s="196">
        <f>BK93</f>
        <v>0</v>
      </c>
      <c r="K93" s="39"/>
      <c r="L93" s="43"/>
      <c r="M93" s="90"/>
      <c r="N93" s="91"/>
      <c r="O93" s="91"/>
      <c r="P93" s="197">
        <f>P94</f>
        <v>0</v>
      </c>
      <c r="Q93" s="91"/>
      <c r="R93" s="197">
        <f>R94</f>
        <v>1.0721000000000001</v>
      </c>
      <c r="S93" s="91"/>
      <c r="T93" s="198">
        <f>T94</f>
        <v>0</v>
      </c>
      <c r="AT93" s="17" t="s">
        <v>72</v>
      </c>
      <c r="AU93" s="17" t="s">
        <v>138</v>
      </c>
      <c r="BK93" s="199">
        <f>BK94</f>
        <v>0</v>
      </c>
    </row>
    <row r="94" s="11" customFormat="1" ht="25.92" customHeight="1">
      <c r="B94" s="200"/>
      <c r="C94" s="201"/>
      <c r="D94" s="202" t="s">
        <v>72</v>
      </c>
      <c r="E94" s="203" t="s">
        <v>154</v>
      </c>
      <c r="F94" s="203" t="s">
        <v>155</v>
      </c>
      <c r="G94" s="201"/>
      <c r="H94" s="201"/>
      <c r="I94" s="204"/>
      <c r="J94" s="205">
        <f>BK94</f>
        <v>0</v>
      </c>
      <c r="K94" s="201"/>
      <c r="L94" s="206"/>
      <c r="M94" s="207"/>
      <c r="N94" s="208"/>
      <c r="O94" s="208"/>
      <c r="P94" s="209">
        <f>P95</f>
        <v>0</v>
      </c>
      <c r="Q94" s="208"/>
      <c r="R94" s="209">
        <f>R95</f>
        <v>1.0721000000000001</v>
      </c>
      <c r="S94" s="208"/>
      <c r="T94" s="210">
        <f>T95</f>
        <v>0</v>
      </c>
      <c r="AR94" s="211" t="s">
        <v>77</v>
      </c>
      <c r="AT94" s="212" t="s">
        <v>72</v>
      </c>
      <c r="AU94" s="212" t="s">
        <v>73</v>
      </c>
      <c r="AY94" s="211" t="s">
        <v>156</v>
      </c>
      <c r="BK94" s="213">
        <f>BK95</f>
        <v>0</v>
      </c>
    </row>
    <row r="95" s="11" customFormat="1" ht="22.8" customHeight="1">
      <c r="B95" s="200"/>
      <c r="C95" s="201"/>
      <c r="D95" s="202" t="s">
        <v>72</v>
      </c>
      <c r="E95" s="214" t="s">
        <v>157</v>
      </c>
      <c r="F95" s="214" t="s">
        <v>158</v>
      </c>
      <c r="G95" s="201"/>
      <c r="H95" s="201"/>
      <c r="I95" s="204"/>
      <c r="J95" s="215">
        <f>BK95</f>
        <v>0</v>
      </c>
      <c r="K95" s="201"/>
      <c r="L95" s="206"/>
      <c r="M95" s="207"/>
      <c r="N95" s="208"/>
      <c r="O95" s="208"/>
      <c r="P95" s="209">
        <f>SUM(P96:P155)</f>
        <v>0</v>
      </c>
      <c r="Q95" s="208"/>
      <c r="R95" s="209">
        <f>SUM(R96:R155)</f>
        <v>1.0721000000000001</v>
      </c>
      <c r="S95" s="208"/>
      <c r="T95" s="210">
        <f>SUM(T96:T155)</f>
        <v>0</v>
      </c>
      <c r="AR95" s="211" t="s">
        <v>77</v>
      </c>
      <c r="AT95" s="212" t="s">
        <v>72</v>
      </c>
      <c r="AU95" s="212" t="s">
        <v>77</v>
      </c>
      <c r="AY95" s="211" t="s">
        <v>156</v>
      </c>
      <c r="BK95" s="213">
        <f>SUM(BK96:BK155)</f>
        <v>0</v>
      </c>
    </row>
    <row r="96" s="1" customFormat="1" ht="56.25" customHeight="1">
      <c r="B96" s="38"/>
      <c r="C96" s="216" t="s">
        <v>77</v>
      </c>
      <c r="D96" s="216" t="s">
        <v>159</v>
      </c>
      <c r="E96" s="217" t="s">
        <v>160</v>
      </c>
      <c r="F96" s="218" t="s">
        <v>161</v>
      </c>
      <c r="G96" s="219" t="s">
        <v>162</v>
      </c>
      <c r="H96" s="220">
        <v>27</v>
      </c>
      <c r="I96" s="221"/>
      <c r="J96" s="222">
        <f>ROUND(I96*H96,2)</f>
        <v>0</v>
      </c>
      <c r="K96" s="218" t="s">
        <v>163</v>
      </c>
      <c r="L96" s="43"/>
      <c r="M96" s="223" t="s">
        <v>19</v>
      </c>
      <c r="N96" s="224" t="s">
        <v>44</v>
      </c>
      <c r="O96" s="79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AR96" s="17" t="s">
        <v>164</v>
      </c>
      <c r="AT96" s="17" t="s">
        <v>159</v>
      </c>
      <c r="AU96" s="17" t="s">
        <v>81</v>
      </c>
      <c r="AY96" s="17" t="s">
        <v>156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7" t="s">
        <v>77</v>
      </c>
      <c r="BK96" s="227">
        <f>ROUND(I96*H96,2)</f>
        <v>0</v>
      </c>
      <c r="BL96" s="17" t="s">
        <v>164</v>
      </c>
      <c r="BM96" s="17" t="s">
        <v>252</v>
      </c>
    </row>
    <row r="97" s="1" customFormat="1">
      <c r="B97" s="38"/>
      <c r="C97" s="39"/>
      <c r="D97" s="228" t="s">
        <v>166</v>
      </c>
      <c r="E97" s="39"/>
      <c r="F97" s="229" t="s">
        <v>167</v>
      </c>
      <c r="G97" s="39"/>
      <c r="H97" s="39"/>
      <c r="I97" s="143"/>
      <c r="J97" s="39"/>
      <c r="K97" s="39"/>
      <c r="L97" s="43"/>
      <c r="M97" s="230"/>
      <c r="N97" s="79"/>
      <c r="O97" s="79"/>
      <c r="P97" s="79"/>
      <c r="Q97" s="79"/>
      <c r="R97" s="79"/>
      <c r="S97" s="79"/>
      <c r="T97" s="80"/>
      <c r="AT97" s="17" t="s">
        <v>166</v>
      </c>
      <c r="AU97" s="17" t="s">
        <v>81</v>
      </c>
    </row>
    <row r="98" s="1" customFormat="1" ht="67.5" customHeight="1">
      <c r="B98" s="38"/>
      <c r="C98" s="216" t="s">
        <v>81</v>
      </c>
      <c r="D98" s="216" t="s">
        <v>159</v>
      </c>
      <c r="E98" s="217" t="s">
        <v>168</v>
      </c>
      <c r="F98" s="218" t="s">
        <v>169</v>
      </c>
      <c r="G98" s="219" t="s">
        <v>162</v>
      </c>
      <c r="H98" s="220">
        <v>22</v>
      </c>
      <c r="I98" s="221"/>
      <c r="J98" s="222">
        <f>ROUND(I98*H98,2)</f>
        <v>0</v>
      </c>
      <c r="K98" s="218" t="s">
        <v>163</v>
      </c>
      <c r="L98" s="43"/>
      <c r="M98" s="223" t="s">
        <v>19</v>
      </c>
      <c r="N98" s="224" t="s">
        <v>44</v>
      </c>
      <c r="O98" s="79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AR98" s="17" t="s">
        <v>164</v>
      </c>
      <c r="AT98" s="17" t="s">
        <v>159</v>
      </c>
      <c r="AU98" s="17" t="s">
        <v>81</v>
      </c>
      <c r="AY98" s="17" t="s">
        <v>156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7" t="s">
        <v>77</v>
      </c>
      <c r="BK98" s="227">
        <f>ROUND(I98*H98,2)</f>
        <v>0</v>
      </c>
      <c r="BL98" s="17" t="s">
        <v>164</v>
      </c>
      <c r="BM98" s="17" t="s">
        <v>253</v>
      </c>
    </row>
    <row r="99" s="1" customFormat="1">
      <c r="B99" s="38"/>
      <c r="C99" s="39"/>
      <c r="D99" s="228" t="s">
        <v>166</v>
      </c>
      <c r="E99" s="39"/>
      <c r="F99" s="229" t="s">
        <v>167</v>
      </c>
      <c r="G99" s="39"/>
      <c r="H99" s="39"/>
      <c r="I99" s="143"/>
      <c r="J99" s="39"/>
      <c r="K99" s="39"/>
      <c r="L99" s="43"/>
      <c r="M99" s="230"/>
      <c r="N99" s="79"/>
      <c r="O99" s="79"/>
      <c r="P99" s="79"/>
      <c r="Q99" s="79"/>
      <c r="R99" s="79"/>
      <c r="S99" s="79"/>
      <c r="T99" s="80"/>
      <c r="AT99" s="17" t="s">
        <v>166</v>
      </c>
      <c r="AU99" s="17" t="s">
        <v>81</v>
      </c>
    </row>
    <row r="100" s="1" customFormat="1" ht="67.5" customHeight="1">
      <c r="B100" s="38"/>
      <c r="C100" s="216" t="s">
        <v>89</v>
      </c>
      <c r="D100" s="216" t="s">
        <v>159</v>
      </c>
      <c r="E100" s="217" t="s">
        <v>171</v>
      </c>
      <c r="F100" s="218" t="s">
        <v>172</v>
      </c>
      <c r="G100" s="219" t="s">
        <v>162</v>
      </c>
      <c r="H100" s="220">
        <v>12</v>
      </c>
      <c r="I100" s="221"/>
      <c r="J100" s="222">
        <f>ROUND(I100*H100,2)</f>
        <v>0</v>
      </c>
      <c r="K100" s="218" t="s">
        <v>163</v>
      </c>
      <c r="L100" s="43"/>
      <c r="M100" s="223" t="s">
        <v>19</v>
      </c>
      <c r="N100" s="224" t="s">
        <v>44</v>
      </c>
      <c r="O100" s="79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AR100" s="17" t="s">
        <v>164</v>
      </c>
      <c r="AT100" s="17" t="s">
        <v>159</v>
      </c>
      <c r="AU100" s="17" t="s">
        <v>81</v>
      </c>
      <c r="AY100" s="17" t="s">
        <v>156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7" t="s">
        <v>77</v>
      </c>
      <c r="BK100" s="227">
        <f>ROUND(I100*H100,2)</f>
        <v>0</v>
      </c>
      <c r="BL100" s="17" t="s">
        <v>164</v>
      </c>
      <c r="BM100" s="17" t="s">
        <v>254</v>
      </c>
    </row>
    <row r="101" s="1" customFormat="1">
      <c r="B101" s="38"/>
      <c r="C101" s="39"/>
      <c r="D101" s="228" t="s">
        <v>166</v>
      </c>
      <c r="E101" s="39"/>
      <c r="F101" s="229" t="s">
        <v>167</v>
      </c>
      <c r="G101" s="39"/>
      <c r="H101" s="39"/>
      <c r="I101" s="143"/>
      <c r="J101" s="39"/>
      <c r="K101" s="39"/>
      <c r="L101" s="43"/>
      <c r="M101" s="230"/>
      <c r="N101" s="79"/>
      <c r="O101" s="79"/>
      <c r="P101" s="79"/>
      <c r="Q101" s="79"/>
      <c r="R101" s="79"/>
      <c r="S101" s="79"/>
      <c r="T101" s="80"/>
      <c r="AT101" s="17" t="s">
        <v>166</v>
      </c>
      <c r="AU101" s="17" t="s">
        <v>81</v>
      </c>
    </row>
    <row r="102" s="1" customFormat="1" ht="56.25" customHeight="1">
      <c r="B102" s="38"/>
      <c r="C102" s="216" t="s">
        <v>164</v>
      </c>
      <c r="D102" s="216" t="s">
        <v>159</v>
      </c>
      <c r="E102" s="217" t="s">
        <v>174</v>
      </c>
      <c r="F102" s="218" t="s">
        <v>175</v>
      </c>
      <c r="G102" s="219" t="s">
        <v>162</v>
      </c>
      <c r="H102" s="220">
        <v>47</v>
      </c>
      <c r="I102" s="221"/>
      <c r="J102" s="222">
        <f>ROUND(I102*H102,2)</f>
        <v>0</v>
      </c>
      <c r="K102" s="218" t="s">
        <v>163</v>
      </c>
      <c r="L102" s="43"/>
      <c r="M102" s="223" t="s">
        <v>19</v>
      </c>
      <c r="N102" s="224" t="s">
        <v>44</v>
      </c>
      <c r="O102" s="79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AR102" s="17" t="s">
        <v>164</v>
      </c>
      <c r="AT102" s="17" t="s">
        <v>159</v>
      </c>
      <c r="AU102" s="17" t="s">
        <v>81</v>
      </c>
      <c r="AY102" s="17" t="s">
        <v>156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7" t="s">
        <v>77</v>
      </c>
      <c r="BK102" s="227">
        <f>ROUND(I102*H102,2)</f>
        <v>0</v>
      </c>
      <c r="BL102" s="17" t="s">
        <v>164</v>
      </c>
      <c r="BM102" s="17" t="s">
        <v>255</v>
      </c>
    </row>
    <row r="103" s="1" customFormat="1">
      <c r="B103" s="38"/>
      <c r="C103" s="39"/>
      <c r="D103" s="228" t="s">
        <v>166</v>
      </c>
      <c r="E103" s="39"/>
      <c r="F103" s="229" t="s">
        <v>167</v>
      </c>
      <c r="G103" s="39"/>
      <c r="H103" s="39"/>
      <c r="I103" s="143"/>
      <c r="J103" s="39"/>
      <c r="K103" s="39"/>
      <c r="L103" s="43"/>
      <c r="M103" s="230"/>
      <c r="N103" s="79"/>
      <c r="O103" s="79"/>
      <c r="P103" s="79"/>
      <c r="Q103" s="79"/>
      <c r="R103" s="79"/>
      <c r="S103" s="79"/>
      <c r="T103" s="80"/>
      <c r="AT103" s="17" t="s">
        <v>166</v>
      </c>
      <c r="AU103" s="17" t="s">
        <v>81</v>
      </c>
    </row>
    <row r="104" s="12" customFormat="1">
      <c r="B104" s="231"/>
      <c r="C104" s="232"/>
      <c r="D104" s="228" t="s">
        <v>177</v>
      </c>
      <c r="E104" s="233" t="s">
        <v>19</v>
      </c>
      <c r="F104" s="234" t="s">
        <v>256</v>
      </c>
      <c r="G104" s="232"/>
      <c r="H104" s="235">
        <v>47</v>
      </c>
      <c r="I104" s="236"/>
      <c r="J104" s="232"/>
      <c r="K104" s="232"/>
      <c r="L104" s="237"/>
      <c r="M104" s="238"/>
      <c r="N104" s="239"/>
      <c r="O104" s="239"/>
      <c r="P104" s="239"/>
      <c r="Q104" s="239"/>
      <c r="R104" s="239"/>
      <c r="S104" s="239"/>
      <c r="T104" s="240"/>
      <c r="AT104" s="241" t="s">
        <v>177</v>
      </c>
      <c r="AU104" s="241" t="s">
        <v>81</v>
      </c>
      <c r="AV104" s="12" t="s">
        <v>81</v>
      </c>
      <c r="AW104" s="12" t="s">
        <v>35</v>
      </c>
      <c r="AX104" s="12" t="s">
        <v>77</v>
      </c>
      <c r="AY104" s="241" t="s">
        <v>156</v>
      </c>
    </row>
    <row r="105" s="1" customFormat="1" ht="56.25" customHeight="1">
      <c r="B105" s="38"/>
      <c r="C105" s="216" t="s">
        <v>157</v>
      </c>
      <c r="D105" s="216" t="s">
        <v>159</v>
      </c>
      <c r="E105" s="217" t="s">
        <v>257</v>
      </c>
      <c r="F105" s="218" t="s">
        <v>258</v>
      </c>
      <c r="G105" s="219" t="s">
        <v>162</v>
      </c>
      <c r="H105" s="220">
        <v>41</v>
      </c>
      <c r="I105" s="221"/>
      <c r="J105" s="222">
        <f>ROUND(I105*H105,2)</f>
        <v>0</v>
      </c>
      <c r="K105" s="218" t="s">
        <v>163</v>
      </c>
      <c r="L105" s="43"/>
      <c r="M105" s="223" t="s">
        <v>19</v>
      </c>
      <c r="N105" s="224" t="s">
        <v>44</v>
      </c>
      <c r="O105" s="79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AR105" s="17" t="s">
        <v>164</v>
      </c>
      <c r="AT105" s="17" t="s">
        <v>159</v>
      </c>
      <c r="AU105" s="17" t="s">
        <v>81</v>
      </c>
      <c r="AY105" s="17" t="s">
        <v>156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7" t="s">
        <v>77</v>
      </c>
      <c r="BK105" s="227">
        <f>ROUND(I105*H105,2)</f>
        <v>0</v>
      </c>
      <c r="BL105" s="17" t="s">
        <v>164</v>
      </c>
      <c r="BM105" s="17" t="s">
        <v>259</v>
      </c>
    </row>
    <row r="106" s="1" customFormat="1">
      <c r="B106" s="38"/>
      <c r="C106" s="39"/>
      <c r="D106" s="228" t="s">
        <v>166</v>
      </c>
      <c r="E106" s="39"/>
      <c r="F106" s="229" t="s">
        <v>167</v>
      </c>
      <c r="G106" s="39"/>
      <c r="H106" s="39"/>
      <c r="I106" s="143"/>
      <c r="J106" s="39"/>
      <c r="K106" s="39"/>
      <c r="L106" s="43"/>
      <c r="M106" s="230"/>
      <c r="N106" s="79"/>
      <c r="O106" s="79"/>
      <c r="P106" s="79"/>
      <c r="Q106" s="79"/>
      <c r="R106" s="79"/>
      <c r="S106" s="79"/>
      <c r="T106" s="80"/>
      <c r="AT106" s="17" t="s">
        <v>166</v>
      </c>
      <c r="AU106" s="17" t="s">
        <v>81</v>
      </c>
    </row>
    <row r="107" s="12" customFormat="1">
      <c r="B107" s="231"/>
      <c r="C107" s="232"/>
      <c r="D107" s="228" t="s">
        <v>177</v>
      </c>
      <c r="E107" s="233" t="s">
        <v>19</v>
      </c>
      <c r="F107" s="234" t="s">
        <v>260</v>
      </c>
      <c r="G107" s="232"/>
      <c r="H107" s="235">
        <v>41</v>
      </c>
      <c r="I107" s="236"/>
      <c r="J107" s="232"/>
      <c r="K107" s="232"/>
      <c r="L107" s="237"/>
      <c r="M107" s="238"/>
      <c r="N107" s="239"/>
      <c r="O107" s="239"/>
      <c r="P107" s="239"/>
      <c r="Q107" s="239"/>
      <c r="R107" s="239"/>
      <c r="S107" s="239"/>
      <c r="T107" s="240"/>
      <c r="AT107" s="241" t="s">
        <v>177</v>
      </c>
      <c r="AU107" s="241" t="s">
        <v>81</v>
      </c>
      <c r="AV107" s="12" t="s">
        <v>81</v>
      </c>
      <c r="AW107" s="12" t="s">
        <v>35</v>
      </c>
      <c r="AX107" s="12" t="s">
        <v>77</v>
      </c>
      <c r="AY107" s="241" t="s">
        <v>156</v>
      </c>
    </row>
    <row r="108" s="1" customFormat="1" ht="33.75" customHeight="1">
      <c r="B108" s="38"/>
      <c r="C108" s="216" t="s">
        <v>184</v>
      </c>
      <c r="D108" s="216" t="s">
        <v>159</v>
      </c>
      <c r="E108" s="217" t="s">
        <v>179</v>
      </c>
      <c r="F108" s="218" t="s">
        <v>180</v>
      </c>
      <c r="G108" s="219" t="s">
        <v>181</v>
      </c>
      <c r="H108" s="220">
        <v>210</v>
      </c>
      <c r="I108" s="221"/>
      <c r="J108" s="222">
        <f>ROUND(I108*H108,2)</f>
        <v>0</v>
      </c>
      <c r="K108" s="218" t="s">
        <v>163</v>
      </c>
      <c r="L108" s="43"/>
      <c r="M108" s="223" t="s">
        <v>19</v>
      </c>
      <c r="N108" s="224" t="s">
        <v>44</v>
      </c>
      <c r="O108" s="79"/>
      <c r="P108" s="225">
        <f>O108*H108</f>
        <v>0</v>
      </c>
      <c r="Q108" s="225">
        <v>0</v>
      </c>
      <c r="R108" s="225">
        <f>Q108*H108</f>
        <v>0</v>
      </c>
      <c r="S108" s="225">
        <v>0</v>
      </c>
      <c r="T108" s="226">
        <f>S108*H108</f>
        <v>0</v>
      </c>
      <c r="AR108" s="17" t="s">
        <v>164</v>
      </c>
      <c r="AT108" s="17" t="s">
        <v>159</v>
      </c>
      <c r="AU108" s="17" t="s">
        <v>81</v>
      </c>
      <c r="AY108" s="17" t="s">
        <v>156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7" t="s">
        <v>77</v>
      </c>
      <c r="BK108" s="227">
        <f>ROUND(I108*H108,2)</f>
        <v>0</v>
      </c>
      <c r="BL108" s="17" t="s">
        <v>164</v>
      </c>
      <c r="BM108" s="17" t="s">
        <v>261</v>
      </c>
    </row>
    <row r="109" s="1" customFormat="1">
      <c r="B109" s="38"/>
      <c r="C109" s="39"/>
      <c r="D109" s="228" t="s">
        <v>166</v>
      </c>
      <c r="E109" s="39"/>
      <c r="F109" s="229" t="s">
        <v>183</v>
      </c>
      <c r="G109" s="39"/>
      <c r="H109" s="39"/>
      <c r="I109" s="143"/>
      <c r="J109" s="39"/>
      <c r="K109" s="39"/>
      <c r="L109" s="43"/>
      <c r="M109" s="230"/>
      <c r="N109" s="79"/>
      <c r="O109" s="79"/>
      <c r="P109" s="79"/>
      <c r="Q109" s="79"/>
      <c r="R109" s="79"/>
      <c r="S109" s="79"/>
      <c r="T109" s="80"/>
      <c r="AT109" s="17" t="s">
        <v>166</v>
      </c>
      <c r="AU109" s="17" t="s">
        <v>81</v>
      </c>
    </row>
    <row r="110" s="1" customFormat="1" ht="22.5" customHeight="1">
      <c r="B110" s="38"/>
      <c r="C110" s="242" t="s">
        <v>190</v>
      </c>
      <c r="D110" s="242" t="s">
        <v>185</v>
      </c>
      <c r="E110" s="243" t="s">
        <v>186</v>
      </c>
      <c r="F110" s="244" t="s">
        <v>187</v>
      </c>
      <c r="G110" s="245" t="s">
        <v>162</v>
      </c>
      <c r="H110" s="246">
        <v>230</v>
      </c>
      <c r="I110" s="247"/>
      <c r="J110" s="248">
        <f>ROUND(I110*H110,2)</f>
        <v>0</v>
      </c>
      <c r="K110" s="244" t="s">
        <v>163</v>
      </c>
      <c r="L110" s="249"/>
      <c r="M110" s="250" t="s">
        <v>19</v>
      </c>
      <c r="N110" s="251" t="s">
        <v>44</v>
      </c>
      <c r="O110" s="79"/>
      <c r="P110" s="225">
        <f>O110*H110</f>
        <v>0</v>
      </c>
      <c r="Q110" s="225">
        <v>0.00123</v>
      </c>
      <c r="R110" s="225">
        <f>Q110*H110</f>
        <v>0.28289999999999998</v>
      </c>
      <c r="S110" s="225">
        <v>0</v>
      </c>
      <c r="T110" s="226">
        <f>S110*H110</f>
        <v>0</v>
      </c>
      <c r="AR110" s="17" t="s">
        <v>188</v>
      </c>
      <c r="AT110" s="17" t="s">
        <v>185</v>
      </c>
      <c r="AU110" s="17" t="s">
        <v>81</v>
      </c>
      <c r="AY110" s="17" t="s">
        <v>156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7" t="s">
        <v>77</v>
      </c>
      <c r="BK110" s="227">
        <f>ROUND(I110*H110,2)</f>
        <v>0</v>
      </c>
      <c r="BL110" s="17" t="s">
        <v>164</v>
      </c>
      <c r="BM110" s="17" t="s">
        <v>262</v>
      </c>
    </row>
    <row r="111" s="1" customFormat="1" ht="22.5" customHeight="1">
      <c r="B111" s="38"/>
      <c r="C111" s="242" t="s">
        <v>188</v>
      </c>
      <c r="D111" s="242" t="s">
        <v>185</v>
      </c>
      <c r="E111" s="243" t="s">
        <v>191</v>
      </c>
      <c r="F111" s="244" t="s">
        <v>192</v>
      </c>
      <c r="G111" s="245" t="s">
        <v>162</v>
      </c>
      <c r="H111" s="246">
        <v>1160</v>
      </c>
      <c r="I111" s="247"/>
      <c r="J111" s="248">
        <f>ROUND(I111*H111,2)</f>
        <v>0</v>
      </c>
      <c r="K111" s="244" t="s">
        <v>163</v>
      </c>
      <c r="L111" s="249"/>
      <c r="M111" s="250" t="s">
        <v>19</v>
      </c>
      <c r="N111" s="251" t="s">
        <v>44</v>
      </c>
      <c r="O111" s="79"/>
      <c r="P111" s="225">
        <f>O111*H111</f>
        <v>0</v>
      </c>
      <c r="Q111" s="225">
        <v>9.0000000000000006E-05</v>
      </c>
      <c r="R111" s="225">
        <f>Q111*H111</f>
        <v>0.10440000000000001</v>
      </c>
      <c r="S111" s="225">
        <v>0</v>
      </c>
      <c r="T111" s="226">
        <f>S111*H111</f>
        <v>0</v>
      </c>
      <c r="AR111" s="17" t="s">
        <v>188</v>
      </c>
      <c r="AT111" s="17" t="s">
        <v>185</v>
      </c>
      <c r="AU111" s="17" t="s">
        <v>81</v>
      </c>
      <c r="AY111" s="17" t="s">
        <v>156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7" t="s">
        <v>77</v>
      </c>
      <c r="BK111" s="227">
        <f>ROUND(I111*H111,2)</f>
        <v>0</v>
      </c>
      <c r="BL111" s="17" t="s">
        <v>164</v>
      </c>
      <c r="BM111" s="17" t="s">
        <v>263</v>
      </c>
    </row>
    <row r="112" s="12" customFormat="1">
      <c r="B112" s="231"/>
      <c r="C112" s="232"/>
      <c r="D112" s="228" t="s">
        <v>177</v>
      </c>
      <c r="E112" s="233" t="s">
        <v>19</v>
      </c>
      <c r="F112" s="234" t="s">
        <v>264</v>
      </c>
      <c r="G112" s="232"/>
      <c r="H112" s="235">
        <v>1160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AT112" s="241" t="s">
        <v>177</v>
      </c>
      <c r="AU112" s="241" t="s">
        <v>81</v>
      </c>
      <c r="AV112" s="12" t="s">
        <v>81</v>
      </c>
      <c r="AW112" s="12" t="s">
        <v>35</v>
      </c>
      <c r="AX112" s="12" t="s">
        <v>77</v>
      </c>
      <c r="AY112" s="241" t="s">
        <v>156</v>
      </c>
    </row>
    <row r="113" s="1" customFormat="1" ht="22.5" customHeight="1">
      <c r="B113" s="38"/>
      <c r="C113" s="242" t="s">
        <v>198</v>
      </c>
      <c r="D113" s="242" t="s">
        <v>185</v>
      </c>
      <c r="E113" s="243" t="s">
        <v>195</v>
      </c>
      <c r="F113" s="244" t="s">
        <v>196</v>
      </c>
      <c r="G113" s="245" t="s">
        <v>162</v>
      </c>
      <c r="H113" s="246">
        <v>810</v>
      </c>
      <c r="I113" s="247"/>
      <c r="J113" s="248">
        <f>ROUND(I113*H113,2)</f>
        <v>0</v>
      </c>
      <c r="K113" s="244" t="s">
        <v>163</v>
      </c>
      <c r="L113" s="249"/>
      <c r="M113" s="250" t="s">
        <v>19</v>
      </c>
      <c r="N113" s="251" t="s">
        <v>44</v>
      </c>
      <c r="O113" s="79"/>
      <c r="P113" s="225">
        <f>O113*H113</f>
        <v>0</v>
      </c>
      <c r="Q113" s="225">
        <v>0.00051999999999999995</v>
      </c>
      <c r="R113" s="225">
        <f>Q113*H113</f>
        <v>0.42119999999999996</v>
      </c>
      <c r="S113" s="225">
        <v>0</v>
      </c>
      <c r="T113" s="226">
        <f>S113*H113</f>
        <v>0</v>
      </c>
      <c r="AR113" s="17" t="s">
        <v>188</v>
      </c>
      <c r="AT113" s="17" t="s">
        <v>185</v>
      </c>
      <c r="AU113" s="17" t="s">
        <v>81</v>
      </c>
      <c r="AY113" s="17" t="s">
        <v>156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7" t="s">
        <v>77</v>
      </c>
      <c r="BK113" s="227">
        <f>ROUND(I113*H113,2)</f>
        <v>0</v>
      </c>
      <c r="BL113" s="17" t="s">
        <v>164</v>
      </c>
      <c r="BM113" s="17" t="s">
        <v>265</v>
      </c>
    </row>
    <row r="114" s="1" customFormat="1" ht="22.5" customHeight="1">
      <c r="B114" s="38"/>
      <c r="C114" s="242" t="s">
        <v>202</v>
      </c>
      <c r="D114" s="242" t="s">
        <v>185</v>
      </c>
      <c r="E114" s="243" t="s">
        <v>199</v>
      </c>
      <c r="F114" s="244" t="s">
        <v>200</v>
      </c>
      <c r="G114" s="245" t="s">
        <v>162</v>
      </c>
      <c r="H114" s="246">
        <v>350</v>
      </c>
      <c r="I114" s="247"/>
      <c r="J114" s="248">
        <f>ROUND(I114*H114,2)</f>
        <v>0</v>
      </c>
      <c r="K114" s="244" t="s">
        <v>163</v>
      </c>
      <c r="L114" s="249"/>
      <c r="M114" s="250" t="s">
        <v>19</v>
      </c>
      <c r="N114" s="251" t="s">
        <v>44</v>
      </c>
      <c r="O114" s="79"/>
      <c r="P114" s="225">
        <f>O114*H114</f>
        <v>0</v>
      </c>
      <c r="Q114" s="225">
        <v>0.00056999999999999998</v>
      </c>
      <c r="R114" s="225">
        <f>Q114*H114</f>
        <v>0.19949999999999998</v>
      </c>
      <c r="S114" s="225">
        <v>0</v>
      </c>
      <c r="T114" s="226">
        <f>S114*H114</f>
        <v>0</v>
      </c>
      <c r="AR114" s="17" t="s">
        <v>188</v>
      </c>
      <c r="AT114" s="17" t="s">
        <v>185</v>
      </c>
      <c r="AU114" s="17" t="s">
        <v>81</v>
      </c>
      <c r="AY114" s="17" t="s">
        <v>156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7" t="s">
        <v>77</v>
      </c>
      <c r="BK114" s="227">
        <f>ROUND(I114*H114,2)</f>
        <v>0</v>
      </c>
      <c r="BL114" s="17" t="s">
        <v>164</v>
      </c>
      <c r="BM114" s="17" t="s">
        <v>266</v>
      </c>
    </row>
    <row r="115" s="1" customFormat="1" ht="22.5" customHeight="1">
      <c r="B115" s="38"/>
      <c r="C115" s="242" t="s">
        <v>206</v>
      </c>
      <c r="D115" s="242" t="s">
        <v>185</v>
      </c>
      <c r="E115" s="243" t="s">
        <v>203</v>
      </c>
      <c r="F115" s="244" t="s">
        <v>204</v>
      </c>
      <c r="G115" s="245" t="s">
        <v>162</v>
      </c>
      <c r="H115" s="246">
        <v>210</v>
      </c>
      <c r="I115" s="247"/>
      <c r="J115" s="248">
        <f>ROUND(I115*H115,2)</f>
        <v>0</v>
      </c>
      <c r="K115" s="244" t="s">
        <v>163</v>
      </c>
      <c r="L115" s="249"/>
      <c r="M115" s="250" t="s">
        <v>19</v>
      </c>
      <c r="N115" s="251" t="s">
        <v>44</v>
      </c>
      <c r="O115" s="79"/>
      <c r="P115" s="225">
        <f>O115*H115</f>
        <v>0</v>
      </c>
      <c r="Q115" s="225">
        <v>0.00021000000000000001</v>
      </c>
      <c r="R115" s="225">
        <f>Q115*H115</f>
        <v>0.0441</v>
      </c>
      <c r="S115" s="225">
        <v>0</v>
      </c>
      <c r="T115" s="226">
        <f>S115*H115</f>
        <v>0</v>
      </c>
      <c r="AR115" s="17" t="s">
        <v>188</v>
      </c>
      <c r="AT115" s="17" t="s">
        <v>185</v>
      </c>
      <c r="AU115" s="17" t="s">
        <v>81</v>
      </c>
      <c r="AY115" s="17" t="s">
        <v>156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7" t="s">
        <v>77</v>
      </c>
      <c r="BK115" s="227">
        <f>ROUND(I115*H115,2)</f>
        <v>0</v>
      </c>
      <c r="BL115" s="17" t="s">
        <v>164</v>
      </c>
      <c r="BM115" s="17" t="s">
        <v>267</v>
      </c>
    </row>
    <row r="116" s="1" customFormat="1" ht="22.5" customHeight="1">
      <c r="B116" s="38"/>
      <c r="C116" s="242" t="s">
        <v>211</v>
      </c>
      <c r="D116" s="242" t="s">
        <v>185</v>
      </c>
      <c r="E116" s="243" t="s">
        <v>207</v>
      </c>
      <c r="F116" s="244" t="s">
        <v>208</v>
      </c>
      <c r="G116" s="245" t="s">
        <v>209</v>
      </c>
      <c r="H116" s="246">
        <v>20</v>
      </c>
      <c r="I116" s="247"/>
      <c r="J116" s="248">
        <f>ROUND(I116*H116,2)</f>
        <v>0</v>
      </c>
      <c r="K116" s="244" t="s">
        <v>163</v>
      </c>
      <c r="L116" s="249"/>
      <c r="M116" s="250" t="s">
        <v>19</v>
      </c>
      <c r="N116" s="251" t="s">
        <v>44</v>
      </c>
      <c r="O116" s="79"/>
      <c r="P116" s="225">
        <f>O116*H116</f>
        <v>0</v>
      </c>
      <c r="Q116" s="225">
        <v>0.001</v>
      </c>
      <c r="R116" s="225">
        <f>Q116*H116</f>
        <v>0.02</v>
      </c>
      <c r="S116" s="225">
        <v>0</v>
      </c>
      <c r="T116" s="226">
        <f>S116*H116</f>
        <v>0</v>
      </c>
      <c r="AR116" s="17" t="s">
        <v>188</v>
      </c>
      <c r="AT116" s="17" t="s">
        <v>185</v>
      </c>
      <c r="AU116" s="17" t="s">
        <v>81</v>
      </c>
      <c r="AY116" s="17" t="s">
        <v>156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7" t="s">
        <v>77</v>
      </c>
      <c r="BK116" s="227">
        <f>ROUND(I116*H116,2)</f>
        <v>0</v>
      </c>
      <c r="BL116" s="17" t="s">
        <v>164</v>
      </c>
      <c r="BM116" s="17" t="s">
        <v>268</v>
      </c>
    </row>
    <row r="117" s="1" customFormat="1" ht="78.75" customHeight="1">
      <c r="B117" s="38"/>
      <c r="C117" s="216" t="s">
        <v>216</v>
      </c>
      <c r="D117" s="216" t="s">
        <v>159</v>
      </c>
      <c r="E117" s="217" t="s">
        <v>269</v>
      </c>
      <c r="F117" s="218" t="s">
        <v>270</v>
      </c>
      <c r="G117" s="219" t="s">
        <v>162</v>
      </c>
      <c r="H117" s="220">
        <v>1</v>
      </c>
      <c r="I117" s="221"/>
      <c r="J117" s="222">
        <f>ROUND(I117*H117,2)</f>
        <v>0</v>
      </c>
      <c r="K117" s="218" t="s">
        <v>163</v>
      </c>
      <c r="L117" s="43"/>
      <c r="M117" s="223" t="s">
        <v>19</v>
      </c>
      <c r="N117" s="224" t="s">
        <v>44</v>
      </c>
      <c r="O117" s="79"/>
      <c r="P117" s="225">
        <f>O117*H117</f>
        <v>0</v>
      </c>
      <c r="Q117" s="225">
        <v>0</v>
      </c>
      <c r="R117" s="225">
        <f>Q117*H117</f>
        <v>0</v>
      </c>
      <c r="S117" s="225">
        <v>0</v>
      </c>
      <c r="T117" s="226">
        <f>S117*H117</f>
        <v>0</v>
      </c>
      <c r="AR117" s="17" t="s">
        <v>164</v>
      </c>
      <c r="AT117" s="17" t="s">
        <v>159</v>
      </c>
      <c r="AU117" s="17" t="s">
        <v>81</v>
      </c>
      <c r="AY117" s="17" t="s">
        <v>156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7" t="s">
        <v>77</v>
      </c>
      <c r="BK117" s="227">
        <f>ROUND(I117*H117,2)</f>
        <v>0</v>
      </c>
      <c r="BL117" s="17" t="s">
        <v>164</v>
      </c>
      <c r="BM117" s="17" t="s">
        <v>271</v>
      </c>
    </row>
    <row r="118" s="1" customFormat="1">
      <c r="B118" s="38"/>
      <c r="C118" s="39"/>
      <c r="D118" s="228" t="s">
        <v>166</v>
      </c>
      <c r="E118" s="39"/>
      <c r="F118" s="229" t="s">
        <v>215</v>
      </c>
      <c r="G118" s="39"/>
      <c r="H118" s="39"/>
      <c r="I118" s="143"/>
      <c r="J118" s="39"/>
      <c r="K118" s="39"/>
      <c r="L118" s="43"/>
      <c r="M118" s="230"/>
      <c r="N118" s="79"/>
      <c r="O118" s="79"/>
      <c r="P118" s="79"/>
      <c r="Q118" s="79"/>
      <c r="R118" s="79"/>
      <c r="S118" s="79"/>
      <c r="T118" s="80"/>
      <c r="AT118" s="17" t="s">
        <v>166</v>
      </c>
      <c r="AU118" s="17" t="s">
        <v>81</v>
      </c>
    </row>
    <row r="119" s="1" customFormat="1" ht="33.75" customHeight="1">
      <c r="B119" s="38"/>
      <c r="C119" s="216" t="s">
        <v>221</v>
      </c>
      <c r="D119" s="216" t="s">
        <v>159</v>
      </c>
      <c r="E119" s="217" t="s">
        <v>272</v>
      </c>
      <c r="F119" s="218" t="s">
        <v>273</v>
      </c>
      <c r="G119" s="219" t="s">
        <v>162</v>
      </c>
      <c r="H119" s="220">
        <v>1</v>
      </c>
      <c r="I119" s="221"/>
      <c r="J119" s="222">
        <f>ROUND(I119*H119,2)</f>
        <v>0</v>
      </c>
      <c r="K119" s="218" t="s">
        <v>163</v>
      </c>
      <c r="L119" s="43"/>
      <c r="M119" s="223" t="s">
        <v>19</v>
      </c>
      <c r="N119" s="224" t="s">
        <v>44</v>
      </c>
      <c r="O119" s="79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6">
        <f>S119*H119</f>
        <v>0</v>
      </c>
      <c r="AR119" s="17" t="s">
        <v>164</v>
      </c>
      <c r="AT119" s="17" t="s">
        <v>159</v>
      </c>
      <c r="AU119" s="17" t="s">
        <v>81</v>
      </c>
      <c r="AY119" s="17" t="s">
        <v>156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7" t="s">
        <v>77</v>
      </c>
      <c r="BK119" s="227">
        <f>ROUND(I119*H119,2)</f>
        <v>0</v>
      </c>
      <c r="BL119" s="17" t="s">
        <v>164</v>
      </c>
      <c r="BM119" s="17" t="s">
        <v>274</v>
      </c>
    </row>
    <row r="120" s="1" customFormat="1">
      <c r="B120" s="38"/>
      <c r="C120" s="39"/>
      <c r="D120" s="228" t="s">
        <v>166</v>
      </c>
      <c r="E120" s="39"/>
      <c r="F120" s="229" t="s">
        <v>220</v>
      </c>
      <c r="G120" s="39"/>
      <c r="H120" s="39"/>
      <c r="I120" s="143"/>
      <c r="J120" s="39"/>
      <c r="K120" s="39"/>
      <c r="L120" s="43"/>
      <c r="M120" s="230"/>
      <c r="N120" s="79"/>
      <c r="O120" s="79"/>
      <c r="P120" s="79"/>
      <c r="Q120" s="79"/>
      <c r="R120" s="79"/>
      <c r="S120" s="79"/>
      <c r="T120" s="80"/>
      <c r="AT120" s="17" t="s">
        <v>166</v>
      </c>
      <c r="AU120" s="17" t="s">
        <v>81</v>
      </c>
    </row>
    <row r="121" s="1" customFormat="1" ht="33.75" customHeight="1">
      <c r="B121" s="38"/>
      <c r="C121" s="216" t="s">
        <v>8</v>
      </c>
      <c r="D121" s="216" t="s">
        <v>159</v>
      </c>
      <c r="E121" s="217" t="s">
        <v>275</v>
      </c>
      <c r="F121" s="218" t="s">
        <v>276</v>
      </c>
      <c r="G121" s="219" t="s">
        <v>277</v>
      </c>
      <c r="H121" s="220">
        <v>8</v>
      </c>
      <c r="I121" s="221"/>
      <c r="J121" s="222">
        <f>ROUND(I121*H121,2)</f>
        <v>0</v>
      </c>
      <c r="K121" s="218" t="s">
        <v>163</v>
      </c>
      <c r="L121" s="43"/>
      <c r="M121" s="223" t="s">
        <v>19</v>
      </c>
      <c r="N121" s="224" t="s">
        <v>44</v>
      </c>
      <c r="O121" s="79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AR121" s="17" t="s">
        <v>164</v>
      </c>
      <c r="AT121" s="17" t="s">
        <v>159</v>
      </c>
      <c r="AU121" s="17" t="s">
        <v>81</v>
      </c>
      <c r="AY121" s="17" t="s">
        <v>156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7" t="s">
        <v>77</v>
      </c>
      <c r="BK121" s="227">
        <f>ROUND(I121*H121,2)</f>
        <v>0</v>
      </c>
      <c r="BL121" s="17" t="s">
        <v>164</v>
      </c>
      <c r="BM121" s="17" t="s">
        <v>278</v>
      </c>
    </row>
    <row r="122" s="1" customFormat="1">
      <c r="B122" s="38"/>
      <c r="C122" s="39"/>
      <c r="D122" s="228" t="s">
        <v>166</v>
      </c>
      <c r="E122" s="39"/>
      <c r="F122" s="229" t="s">
        <v>279</v>
      </c>
      <c r="G122" s="39"/>
      <c r="H122" s="39"/>
      <c r="I122" s="143"/>
      <c r="J122" s="39"/>
      <c r="K122" s="39"/>
      <c r="L122" s="43"/>
      <c r="M122" s="230"/>
      <c r="N122" s="79"/>
      <c r="O122" s="79"/>
      <c r="P122" s="79"/>
      <c r="Q122" s="79"/>
      <c r="R122" s="79"/>
      <c r="S122" s="79"/>
      <c r="T122" s="80"/>
      <c r="AT122" s="17" t="s">
        <v>166</v>
      </c>
      <c r="AU122" s="17" t="s">
        <v>81</v>
      </c>
    </row>
    <row r="123" s="1" customFormat="1" ht="45" customHeight="1">
      <c r="B123" s="38"/>
      <c r="C123" s="216" t="s">
        <v>238</v>
      </c>
      <c r="D123" s="216" t="s">
        <v>159</v>
      </c>
      <c r="E123" s="217" t="s">
        <v>280</v>
      </c>
      <c r="F123" s="218" t="s">
        <v>281</v>
      </c>
      <c r="G123" s="219" t="s">
        <v>282</v>
      </c>
      <c r="H123" s="220">
        <v>4</v>
      </c>
      <c r="I123" s="221"/>
      <c r="J123" s="222">
        <f>ROUND(I123*H123,2)</f>
        <v>0</v>
      </c>
      <c r="K123" s="218" t="s">
        <v>163</v>
      </c>
      <c r="L123" s="43"/>
      <c r="M123" s="223" t="s">
        <v>19</v>
      </c>
      <c r="N123" s="224" t="s">
        <v>44</v>
      </c>
      <c r="O123" s="79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AR123" s="17" t="s">
        <v>164</v>
      </c>
      <c r="AT123" s="17" t="s">
        <v>159</v>
      </c>
      <c r="AU123" s="17" t="s">
        <v>81</v>
      </c>
      <c r="AY123" s="17" t="s">
        <v>156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7" t="s">
        <v>77</v>
      </c>
      <c r="BK123" s="227">
        <f>ROUND(I123*H123,2)</f>
        <v>0</v>
      </c>
      <c r="BL123" s="17" t="s">
        <v>164</v>
      </c>
      <c r="BM123" s="17" t="s">
        <v>283</v>
      </c>
    </row>
    <row r="124" s="1" customFormat="1">
      <c r="B124" s="38"/>
      <c r="C124" s="39"/>
      <c r="D124" s="228" t="s">
        <v>166</v>
      </c>
      <c r="E124" s="39"/>
      <c r="F124" s="229" t="s">
        <v>284</v>
      </c>
      <c r="G124" s="39"/>
      <c r="H124" s="39"/>
      <c r="I124" s="143"/>
      <c r="J124" s="39"/>
      <c r="K124" s="39"/>
      <c r="L124" s="43"/>
      <c r="M124" s="230"/>
      <c r="N124" s="79"/>
      <c r="O124" s="79"/>
      <c r="P124" s="79"/>
      <c r="Q124" s="79"/>
      <c r="R124" s="79"/>
      <c r="S124" s="79"/>
      <c r="T124" s="80"/>
      <c r="AT124" s="17" t="s">
        <v>166</v>
      </c>
      <c r="AU124" s="17" t="s">
        <v>81</v>
      </c>
    </row>
    <row r="125" s="1" customFormat="1" ht="33.75" customHeight="1">
      <c r="B125" s="38"/>
      <c r="C125" s="216" t="s">
        <v>242</v>
      </c>
      <c r="D125" s="216" t="s">
        <v>159</v>
      </c>
      <c r="E125" s="217" t="s">
        <v>285</v>
      </c>
      <c r="F125" s="218" t="s">
        <v>286</v>
      </c>
      <c r="G125" s="219" t="s">
        <v>277</v>
      </c>
      <c r="H125" s="220">
        <v>30</v>
      </c>
      <c r="I125" s="221"/>
      <c r="J125" s="222">
        <f>ROUND(I125*H125,2)</f>
        <v>0</v>
      </c>
      <c r="K125" s="218" t="s">
        <v>163</v>
      </c>
      <c r="L125" s="43"/>
      <c r="M125" s="223" t="s">
        <v>19</v>
      </c>
      <c r="N125" s="224" t="s">
        <v>44</v>
      </c>
      <c r="O125" s="79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AR125" s="17" t="s">
        <v>164</v>
      </c>
      <c r="AT125" s="17" t="s">
        <v>159</v>
      </c>
      <c r="AU125" s="17" t="s">
        <v>81</v>
      </c>
      <c r="AY125" s="17" t="s">
        <v>156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7" t="s">
        <v>77</v>
      </c>
      <c r="BK125" s="227">
        <f>ROUND(I125*H125,2)</f>
        <v>0</v>
      </c>
      <c r="BL125" s="17" t="s">
        <v>164</v>
      </c>
      <c r="BM125" s="17" t="s">
        <v>287</v>
      </c>
    </row>
    <row r="126" s="1" customFormat="1">
      <c r="B126" s="38"/>
      <c r="C126" s="39"/>
      <c r="D126" s="228" t="s">
        <v>166</v>
      </c>
      <c r="E126" s="39"/>
      <c r="F126" s="229" t="s">
        <v>288</v>
      </c>
      <c r="G126" s="39"/>
      <c r="H126" s="39"/>
      <c r="I126" s="143"/>
      <c r="J126" s="39"/>
      <c r="K126" s="39"/>
      <c r="L126" s="43"/>
      <c r="M126" s="230"/>
      <c r="N126" s="79"/>
      <c r="O126" s="79"/>
      <c r="P126" s="79"/>
      <c r="Q126" s="79"/>
      <c r="R126" s="79"/>
      <c r="S126" s="79"/>
      <c r="T126" s="80"/>
      <c r="AT126" s="17" t="s">
        <v>166</v>
      </c>
      <c r="AU126" s="17" t="s">
        <v>81</v>
      </c>
    </row>
    <row r="127" s="1" customFormat="1" ht="33.75" customHeight="1">
      <c r="B127" s="38"/>
      <c r="C127" s="216" t="s">
        <v>232</v>
      </c>
      <c r="D127" s="216" t="s">
        <v>159</v>
      </c>
      <c r="E127" s="217" t="s">
        <v>289</v>
      </c>
      <c r="F127" s="218" t="s">
        <v>290</v>
      </c>
      <c r="G127" s="219" t="s">
        <v>277</v>
      </c>
      <c r="H127" s="220">
        <v>30</v>
      </c>
      <c r="I127" s="221"/>
      <c r="J127" s="222">
        <f>ROUND(I127*H127,2)</f>
        <v>0</v>
      </c>
      <c r="K127" s="218" t="s">
        <v>163</v>
      </c>
      <c r="L127" s="43"/>
      <c r="M127" s="223" t="s">
        <v>19</v>
      </c>
      <c r="N127" s="224" t="s">
        <v>44</v>
      </c>
      <c r="O127" s="79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AR127" s="17" t="s">
        <v>164</v>
      </c>
      <c r="AT127" s="17" t="s">
        <v>159</v>
      </c>
      <c r="AU127" s="17" t="s">
        <v>81</v>
      </c>
      <c r="AY127" s="17" t="s">
        <v>156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7" t="s">
        <v>77</v>
      </c>
      <c r="BK127" s="227">
        <f>ROUND(I127*H127,2)</f>
        <v>0</v>
      </c>
      <c r="BL127" s="17" t="s">
        <v>164</v>
      </c>
      <c r="BM127" s="17" t="s">
        <v>291</v>
      </c>
    </row>
    <row r="128" s="1" customFormat="1">
      <c r="B128" s="38"/>
      <c r="C128" s="39"/>
      <c r="D128" s="228" t="s">
        <v>166</v>
      </c>
      <c r="E128" s="39"/>
      <c r="F128" s="229" t="s">
        <v>288</v>
      </c>
      <c r="G128" s="39"/>
      <c r="H128" s="39"/>
      <c r="I128" s="143"/>
      <c r="J128" s="39"/>
      <c r="K128" s="39"/>
      <c r="L128" s="43"/>
      <c r="M128" s="230"/>
      <c r="N128" s="79"/>
      <c r="O128" s="79"/>
      <c r="P128" s="79"/>
      <c r="Q128" s="79"/>
      <c r="R128" s="79"/>
      <c r="S128" s="79"/>
      <c r="T128" s="80"/>
      <c r="AT128" s="17" t="s">
        <v>166</v>
      </c>
      <c r="AU128" s="17" t="s">
        <v>81</v>
      </c>
    </row>
    <row r="129" s="1" customFormat="1" ht="33.75" customHeight="1">
      <c r="B129" s="38"/>
      <c r="C129" s="216" t="s">
        <v>292</v>
      </c>
      <c r="D129" s="216" t="s">
        <v>159</v>
      </c>
      <c r="E129" s="217" t="s">
        <v>293</v>
      </c>
      <c r="F129" s="218" t="s">
        <v>294</v>
      </c>
      <c r="G129" s="219" t="s">
        <v>282</v>
      </c>
      <c r="H129" s="220">
        <v>2</v>
      </c>
      <c r="I129" s="221"/>
      <c r="J129" s="222">
        <f>ROUND(I129*H129,2)</f>
        <v>0</v>
      </c>
      <c r="K129" s="218" t="s">
        <v>163</v>
      </c>
      <c r="L129" s="43"/>
      <c r="M129" s="223" t="s">
        <v>19</v>
      </c>
      <c r="N129" s="224" t="s">
        <v>44</v>
      </c>
      <c r="O129" s="79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AR129" s="17" t="s">
        <v>164</v>
      </c>
      <c r="AT129" s="17" t="s">
        <v>159</v>
      </c>
      <c r="AU129" s="17" t="s">
        <v>81</v>
      </c>
      <c r="AY129" s="17" t="s">
        <v>156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7" t="s">
        <v>77</v>
      </c>
      <c r="BK129" s="227">
        <f>ROUND(I129*H129,2)</f>
        <v>0</v>
      </c>
      <c r="BL129" s="17" t="s">
        <v>164</v>
      </c>
      <c r="BM129" s="17" t="s">
        <v>295</v>
      </c>
    </row>
    <row r="130" s="1" customFormat="1">
      <c r="B130" s="38"/>
      <c r="C130" s="39"/>
      <c r="D130" s="228" t="s">
        <v>166</v>
      </c>
      <c r="E130" s="39"/>
      <c r="F130" s="229" t="s">
        <v>296</v>
      </c>
      <c r="G130" s="39"/>
      <c r="H130" s="39"/>
      <c r="I130" s="143"/>
      <c r="J130" s="39"/>
      <c r="K130" s="39"/>
      <c r="L130" s="43"/>
      <c r="M130" s="230"/>
      <c r="N130" s="79"/>
      <c r="O130" s="79"/>
      <c r="P130" s="79"/>
      <c r="Q130" s="79"/>
      <c r="R130" s="79"/>
      <c r="S130" s="79"/>
      <c r="T130" s="80"/>
      <c r="AT130" s="17" t="s">
        <v>166</v>
      </c>
      <c r="AU130" s="17" t="s">
        <v>81</v>
      </c>
    </row>
    <row r="131" s="1" customFormat="1" ht="78.75" customHeight="1">
      <c r="B131" s="38"/>
      <c r="C131" s="216" t="s">
        <v>297</v>
      </c>
      <c r="D131" s="216" t="s">
        <v>159</v>
      </c>
      <c r="E131" s="217" t="s">
        <v>222</v>
      </c>
      <c r="F131" s="218" t="s">
        <v>223</v>
      </c>
      <c r="G131" s="219" t="s">
        <v>224</v>
      </c>
      <c r="H131" s="220">
        <v>32.143999999999998</v>
      </c>
      <c r="I131" s="221"/>
      <c r="J131" s="222">
        <f>ROUND(I131*H131,2)</f>
        <v>0</v>
      </c>
      <c r="K131" s="218" t="s">
        <v>163</v>
      </c>
      <c r="L131" s="43"/>
      <c r="M131" s="223" t="s">
        <v>19</v>
      </c>
      <c r="N131" s="224" t="s">
        <v>44</v>
      </c>
      <c r="O131" s="79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AR131" s="17" t="s">
        <v>164</v>
      </c>
      <c r="AT131" s="17" t="s">
        <v>159</v>
      </c>
      <c r="AU131" s="17" t="s">
        <v>81</v>
      </c>
      <c r="AY131" s="17" t="s">
        <v>156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7" t="s">
        <v>77</v>
      </c>
      <c r="BK131" s="227">
        <f>ROUND(I131*H131,2)</f>
        <v>0</v>
      </c>
      <c r="BL131" s="17" t="s">
        <v>164</v>
      </c>
      <c r="BM131" s="17" t="s">
        <v>298</v>
      </c>
    </row>
    <row r="132" s="1" customFormat="1">
      <c r="B132" s="38"/>
      <c r="C132" s="39"/>
      <c r="D132" s="228" t="s">
        <v>166</v>
      </c>
      <c r="E132" s="39"/>
      <c r="F132" s="229" t="s">
        <v>226</v>
      </c>
      <c r="G132" s="39"/>
      <c r="H132" s="39"/>
      <c r="I132" s="143"/>
      <c r="J132" s="39"/>
      <c r="K132" s="39"/>
      <c r="L132" s="43"/>
      <c r="M132" s="230"/>
      <c r="N132" s="79"/>
      <c r="O132" s="79"/>
      <c r="P132" s="79"/>
      <c r="Q132" s="79"/>
      <c r="R132" s="79"/>
      <c r="S132" s="79"/>
      <c r="T132" s="80"/>
      <c r="AT132" s="17" t="s">
        <v>166</v>
      </c>
      <c r="AU132" s="17" t="s">
        <v>81</v>
      </c>
    </row>
    <row r="133" s="13" customFormat="1">
      <c r="B133" s="252"/>
      <c r="C133" s="253"/>
      <c r="D133" s="228" t="s">
        <v>177</v>
      </c>
      <c r="E133" s="254" t="s">
        <v>19</v>
      </c>
      <c r="F133" s="255" t="s">
        <v>227</v>
      </c>
      <c r="G133" s="253"/>
      <c r="H133" s="254" t="s">
        <v>19</v>
      </c>
      <c r="I133" s="256"/>
      <c r="J133" s="253"/>
      <c r="K133" s="253"/>
      <c r="L133" s="257"/>
      <c r="M133" s="258"/>
      <c r="N133" s="259"/>
      <c r="O133" s="259"/>
      <c r="P133" s="259"/>
      <c r="Q133" s="259"/>
      <c r="R133" s="259"/>
      <c r="S133" s="259"/>
      <c r="T133" s="260"/>
      <c r="AT133" s="261" t="s">
        <v>177</v>
      </c>
      <c r="AU133" s="261" t="s">
        <v>81</v>
      </c>
      <c r="AV133" s="13" t="s">
        <v>77</v>
      </c>
      <c r="AW133" s="13" t="s">
        <v>35</v>
      </c>
      <c r="AX133" s="13" t="s">
        <v>73</v>
      </c>
      <c r="AY133" s="261" t="s">
        <v>156</v>
      </c>
    </row>
    <row r="134" s="12" customFormat="1">
      <c r="B134" s="231"/>
      <c r="C134" s="232"/>
      <c r="D134" s="228" t="s">
        <v>177</v>
      </c>
      <c r="E134" s="233" t="s">
        <v>19</v>
      </c>
      <c r="F134" s="234" t="s">
        <v>299</v>
      </c>
      <c r="G134" s="232"/>
      <c r="H134" s="235">
        <v>14.1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AT134" s="241" t="s">
        <v>177</v>
      </c>
      <c r="AU134" s="241" t="s">
        <v>81</v>
      </c>
      <c r="AV134" s="12" t="s">
        <v>81</v>
      </c>
      <c r="AW134" s="12" t="s">
        <v>35</v>
      </c>
      <c r="AX134" s="12" t="s">
        <v>73</v>
      </c>
      <c r="AY134" s="241" t="s">
        <v>156</v>
      </c>
    </row>
    <row r="135" s="13" customFormat="1">
      <c r="B135" s="252"/>
      <c r="C135" s="253"/>
      <c r="D135" s="228" t="s">
        <v>177</v>
      </c>
      <c r="E135" s="254" t="s">
        <v>19</v>
      </c>
      <c r="F135" s="255" t="s">
        <v>229</v>
      </c>
      <c r="G135" s="253"/>
      <c r="H135" s="254" t="s">
        <v>19</v>
      </c>
      <c r="I135" s="256"/>
      <c r="J135" s="253"/>
      <c r="K135" s="253"/>
      <c r="L135" s="257"/>
      <c r="M135" s="258"/>
      <c r="N135" s="259"/>
      <c r="O135" s="259"/>
      <c r="P135" s="259"/>
      <c r="Q135" s="259"/>
      <c r="R135" s="259"/>
      <c r="S135" s="259"/>
      <c r="T135" s="260"/>
      <c r="AT135" s="261" t="s">
        <v>177</v>
      </c>
      <c r="AU135" s="261" t="s">
        <v>81</v>
      </c>
      <c r="AV135" s="13" t="s">
        <v>77</v>
      </c>
      <c r="AW135" s="13" t="s">
        <v>35</v>
      </c>
      <c r="AX135" s="13" t="s">
        <v>73</v>
      </c>
      <c r="AY135" s="261" t="s">
        <v>156</v>
      </c>
    </row>
    <row r="136" s="12" customFormat="1">
      <c r="B136" s="231"/>
      <c r="C136" s="232"/>
      <c r="D136" s="228" t="s">
        <v>177</v>
      </c>
      <c r="E136" s="233" t="s">
        <v>19</v>
      </c>
      <c r="F136" s="234" t="s">
        <v>300</v>
      </c>
      <c r="G136" s="232"/>
      <c r="H136" s="235">
        <v>0.043999999999999997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AT136" s="241" t="s">
        <v>177</v>
      </c>
      <c r="AU136" s="241" t="s">
        <v>81</v>
      </c>
      <c r="AV136" s="12" t="s">
        <v>81</v>
      </c>
      <c r="AW136" s="12" t="s">
        <v>35</v>
      </c>
      <c r="AX136" s="12" t="s">
        <v>73</v>
      </c>
      <c r="AY136" s="241" t="s">
        <v>156</v>
      </c>
    </row>
    <row r="137" s="13" customFormat="1">
      <c r="B137" s="252"/>
      <c r="C137" s="253"/>
      <c r="D137" s="228" t="s">
        <v>177</v>
      </c>
      <c r="E137" s="254" t="s">
        <v>19</v>
      </c>
      <c r="F137" s="255" t="s">
        <v>231</v>
      </c>
      <c r="G137" s="253"/>
      <c r="H137" s="254" t="s">
        <v>19</v>
      </c>
      <c r="I137" s="256"/>
      <c r="J137" s="253"/>
      <c r="K137" s="253"/>
      <c r="L137" s="257"/>
      <c r="M137" s="258"/>
      <c r="N137" s="259"/>
      <c r="O137" s="259"/>
      <c r="P137" s="259"/>
      <c r="Q137" s="259"/>
      <c r="R137" s="259"/>
      <c r="S137" s="259"/>
      <c r="T137" s="260"/>
      <c r="AT137" s="261" t="s">
        <v>177</v>
      </c>
      <c r="AU137" s="261" t="s">
        <v>81</v>
      </c>
      <c r="AV137" s="13" t="s">
        <v>77</v>
      </c>
      <c r="AW137" s="13" t="s">
        <v>35</v>
      </c>
      <c r="AX137" s="13" t="s">
        <v>73</v>
      </c>
      <c r="AY137" s="261" t="s">
        <v>156</v>
      </c>
    </row>
    <row r="138" s="12" customFormat="1">
      <c r="B138" s="231"/>
      <c r="C138" s="232"/>
      <c r="D138" s="228" t="s">
        <v>177</v>
      </c>
      <c r="E138" s="233" t="s">
        <v>19</v>
      </c>
      <c r="F138" s="234" t="s">
        <v>232</v>
      </c>
      <c r="G138" s="232"/>
      <c r="H138" s="235">
        <v>18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AT138" s="241" t="s">
        <v>177</v>
      </c>
      <c r="AU138" s="241" t="s">
        <v>81</v>
      </c>
      <c r="AV138" s="12" t="s">
        <v>81</v>
      </c>
      <c r="AW138" s="12" t="s">
        <v>35</v>
      </c>
      <c r="AX138" s="12" t="s">
        <v>73</v>
      </c>
      <c r="AY138" s="241" t="s">
        <v>156</v>
      </c>
    </row>
    <row r="139" s="14" customFormat="1">
      <c r="B139" s="262"/>
      <c r="C139" s="263"/>
      <c r="D139" s="228" t="s">
        <v>177</v>
      </c>
      <c r="E139" s="264" t="s">
        <v>19</v>
      </c>
      <c r="F139" s="265" t="s">
        <v>233</v>
      </c>
      <c r="G139" s="263"/>
      <c r="H139" s="266">
        <v>32.143999999999998</v>
      </c>
      <c r="I139" s="267"/>
      <c r="J139" s="263"/>
      <c r="K139" s="263"/>
      <c r="L139" s="268"/>
      <c r="M139" s="269"/>
      <c r="N139" s="270"/>
      <c r="O139" s="270"/>
      <c r="P139" s="270"/>
      <c r="Q139" s="270"/>
      <c r="R139" s="270"/>
      <c r="S139" s="270"/>
      <c r="T139" s="271"/>
      <c r="AT139" s="272" t="s">
        <v>177</v>
      </c>
      <c r="AU139" s="272" t="s">
        <v>81</v>
      </c>
      <c r="AV139" s="14" t="s">
        <v>164</v>
      </c>
      <c r="AW139" s="14" t="s">
        <v>35</v>
      </c>
      <c r="AX139" s="14" t="s">
        <v>77</v>
      </c>
      <c r="AY139" s="272" t="s">
        <v>156</v>
      </c>
    </row>
    <row r="140" s="1" customFormat="1" ht="33.75" customHeight="1">
      <c r="B140" s="38"/>
      <c r="C140" s="216" t="s">
        <v>7</v>
      </c>
      <c r="D140" s="216" t="s">
        <v>159</v>
      </c>
      <c r="E140" s="217" t="s">
        <v>234</v>
      </c>
      <c r="F140" s="218" t="s">
        <v>235</v>
      </c>
      <c r="G140" s="219" t="s">
        <v>224</v>
      </c>
      <c r="H140" s="220">
        <v>18</v>
      </c>
      <c r="I140" s="221"/>
      <c r="J140" s="222">
        <f>ROUND(I140*H140,2)</f>
        <v>0</v>
      </c>
      <c r="K140" s="218" t="s">
        <v>163</v>
      </c>
      <c r="L140" s="43"/>
      <c r="M140" s="223" t="s">
        <v>19</v>
      </c>
      <c r="N140" s="224" t="s">
        <v>44</v>
      </c>
      <c r="O140" s="79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AR140" s="17" t="s">
        <v>164</v>
      </c>
      <c r="AT140" s="17" t="s">
        <v>159</v>
      </c>
      <c r="AU140" s="17" t="s">
        <v>81</v>
      </c>
      <c r="AY140" s="17" t="s">
        <v>156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7" t="s">
        <v>77</v>
      </c>
      <c r="BK140" s="227">
        <f>ROUND(I140*H140,2)</f>
        <v>0</v>
      </c>
      <c r="BL140" s="17" t="s">
        <v>164</v>
      </c>
      <c r="BM140" s="17" t="s">
        <v>301</v>
      </c>
    </row>
    <row r="141" s="1" customFormat="1">
      <c r="B141" s="38"/>
      <c r="C141" s="39"/>
      <c r="D141" s="228" t="s">
        <v>166</v>
      </c>
      <c r="E141" s="39"/>
      <c r="F141" s="229" t="s">
        <v>237</v>
      </c>
      <c r="G141" s="39"/>
      <c r="H141" s="39"/>
      <c r="I141" s="143"/>
      <c r="J141" s="39"/>
      <c r="K141" s="39"/>
      <c r="L141" s="43"/>
      <c r="M141" s="230"/>
      <c r="N141" s="79"/>
      <c r="O141" s="79"/>
      <c r="P141" s="79"/>
      <c r="Q141" s="79"/>
      <c r="R141" s="79"/>
      <c r="S141" s="79"/>
      <c r="T141" s="80"/>
      <c r="AT141" s="17" t="s">
        <v>166</v>
      </c>
      <c r="AU141" s="17" t="s">
        <v>81</v>
      </c>
    </row>
    <row r="142" s="13" customFormat="1">
      <c r="B142" s="252"/>
      <c r="C142" s="253"/>
      <c r="D142" s="228" t="s">
        <v>177</v>
      </c>
      <c r="E142" s="254" t="s">
        <v>19</v>
      </c>
      <c r="F142" s="255" t="s">
        <v>231</v>
      </c>
      <c r="G142" s="253"/>
      <c r="H142" s="254" t="s">
        <v>19</v>
      </c>
      <c r="I142" s="256"/>
      <c r="J142" s="253"/>
      <c r="K142" s="253"/>
      <c r="L142" s="257"/>
      <c r="M142" s="258"/>
      <c r="N142" s="259"/>
      <c r="O142" s="259"/>
      <c r="P142" s="259"/>
      <c r="Q142" s="259"/>
      <c r="R142" s="259"/>
      <c r="S142" s="259"/>
      <c r="T142" s="260"/>
      <c r="AT142" s="261" t="s">
        <v>177</v>
      </c>
      <c r="AU142" s="261" t="s">
        <v>81</v>
      </c>
      <c r="AV142" s="13" t="s">
        <v>77</v>
      </c>
      <c r="AW142" s="13" t="s">
        <v>35</v>
      </c>
      <c r="AX142" s="13" t="s">
        <v>73</v>
      </c>
      <c r="AY142" s="261" t="s">
        <v>156</v>
      </c>
    </row>
    <row r="143" s="12" customFormat="1">
      <c r="B143" s="231"/>
      <c r="C143" s="232"/>
      <c r="D143" s="228" t="s">
        <v>177</v>
      </c>
      <c r="E143" s="233" t="s">
        <v>19</v>
      </c>
      <c r="F143" s="234" t="s">
        <v>232</v>
      </c>
      <c r="G143" s="232"/>
      <c r="H143" s="235">
        <v>18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AT143" s="241" t="s">
        <v>177</v>
      </c>
      <c r="AU143" s="241" t="s">
        <v>81</v>
      </c>
      <c r="AV143" s="12" t="s">
        <v>81</v>
      </c>
      <c r="AW143" s="12" t="s">
        <v>35</v>
      </c>
      <c r="AX143" s="12" t="s">
        <v>77</v>
      </c>
      <c r="AY143" s="241" t="s">
        <v>156</v>
      </c>
    </row>
    <row r="144" s="1" customFormat="1" ht="33.75" customHeight="1">
      <c r="B144" s="38"/>
      <c r="C144" s="216" t="s">
        <v>302</v>
      </c>
      <c r="D144" s="216" t="s">
        <v>159</v>
      </c>
      <c r="E144" s="217" t="s">
        <v>239</v>
      </c>
      <c r="F144" s="218" t="s">
        <v>240</v>
      </c>
      <c r="G144" s="219" t="s">
        <v>224</v>
      </c>
      <c r="H144" s="220">
        <v>14.1</v>
      </c>
      <c r="I144" s="221"/>
      <c r="J144" s="222">
        <f>ROUND(I144*H144,2)</f>
        <v>0</v>
      </c>
      <c r="K144" s="218" t="s">
        <v>163</v>
      </c>
      <c r="L144" s="43"/>
      <c r="M144" s="223" t="s">
        <v>19</v>
      </c>
      <c r="N144" s="224" t="s">
        <v>44</v>
      </c>
      <c r="O144" s="79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AR144" s="17" t="s">
        <v>164</v>
      </c>
      <c r="AT144" s="17" t="s">
        <v>159</v>
      </c>
      <c r="AU144" s="17" t="s">
        <v>81</v>
      </c>
      <c r="AY144" s="17" t="s">
        <v>156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7" t="s">
        <v>77</v>
      </c>
      <c r="BK144" s="227">
        <f>ROUND(I144*H144,2)</f>
        <v>0</v>
      </c>
      <c r="BL144" s="17" t="s">
        <v>164</v>
      </c>
      <c r="BM144" s="17" t="s">
        <v>303</v>
      </c>
    </row>
    <row r="145" s="1" customFormat="1">
      <c r="B145" s="38"/>
      <c r="C145" s="39"/>
      <c r="D145" s="228" t="s">
        <v>166</v>
      </c>
      <c r="E145" s="39"/>
      <c r="F145" s="229" t="s">
        <v>237</v>
      </c>
      <c r="G145" s="39"/>
      <c r="H145" s="39"/>
      <c r="I145" s="143"/>
      <c r="J145" s="39"/>
      <c r="K145" s="39"/>
      <c r="L145" s="43"/>
      <c r="M145" s="230"/>
      <c r="N145" s="79"/>
      <c r="O145" s="79"/>
      <c r="P145" s="79"/>
      <c r="Q145" s="79"/>
      <c r="R145" s="79"/>
      <c r="S145" s="79"/>
      <c r="T145" s="80"/>
      <c r="AT145" s="17" t="s">
        <v>166</v>
      </c>
      <c r="AU145" s="17" t="s">
        <v>81</v>
      </c>
    </row>
    <row r="146" s="13" customFormat="1">
      <c r="B146" s="252"/>
      <c r="C146" s="253"/>
      <c r="D146" s="228" t="s">
        <v>177</v>
      </c>
      <c r="E146" s="254" t="s">
        <v>19</v>
      </c>
      <c r="F146" s="255" t="s">
        <v>227</v>
      </c>
      <c r="G146" s="253"/>
      <c r="H146" s="254" t="s">
        <v>19</v>
      </c>
      <c r="I146" s="256"/>
      <c r="J146" s="253"/>
      <c r="K146" s="253"/>
      <c r="L146" s="257"/>
      <c r="M146" s="258"/>
      <c r="N146" s="259"/>
      <c r="O146" s="259"/>
      <c r="P146" s="259"/>
      <c r="Q146" s="259"/>
      <c r="R146" s="259"/>
      <c r="S146" s="259"/>
      <c r="T146" s="260"/>
      <c r="AT146" s="261" t="s">
        <v>177</v>
      </c>
      <c r="AU146" s="261" t="s">
        <v>81</v>
      </c>
      <c r="AV146" s="13" t="s">
        <v>77</v>
      </c>
      <c r="AW146" s="13" t="s">
        <v>35</v>
      </c>
      <c r="AX146" s="13" t="s">
        <v>73</v>
      </c>
      <c r="AY146" s="261" t="s">
        <v>156</v>
      </c>
    </row>
    <row r="147" s="12" customFormat="1">
      <c r="B147" s="231"/>
      <c r="C147" s="232"/>
      <c r="D147" s="228" t="s">
        <v>177</v>
      </c>
      <c r="E147" s="233" t="s">
        <v>19</v>
      </c>
      <c r="F147" s="234" t="s">
        <v>299</v>
      </c>
      <c r="G147" s="232"/>
      <c r="H147" s="235">
        <v>14.1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AT147" s="241" t="s">
        <v>177</v>
      </c>
      <c r="AU147" s="241" t="s">
        <v>81</v>
      </c>
      <c r="AV147" s="12" t="s">
        <v>81</v>
      </c>
      <c r="AW147" s="12" t="s">
        <v>35</v>
      </c>
      <c r="AX147" s="12" t="s">
        <v>77</v>
      </c>
      <c r="AY147" s="241" t="s">
        <v>156</v>
      </c>
    </row>
    <row r="148" s="1" customFormat="1" ht="33.75" customHeight="1">
      <c r="B148" s="38"/>
      <c r="C148" s="216" t="s">
        <v>304</v>
      </c>
      <c r="D148" s="216" t="s">
        <v>159</v>
      </c>
      <c r="E148" s="217" t="s">
        <v>243</v>
      </c>
      <c r="F148" s="218" t="s">
        <v>244</v>
      </c>
      <c r="G148" s="219" t="s">
        <v>224</v>
      </c>
      <c r="H148" s="220">
        <v>0.043999999999999997</v>
      </c>
      <c r="I148" s="221"/>
      <c r="J148" s="222">
        <f>ROUND(I148*H148,2)</f>
        <v>0</v>
      </c>
      <c r="K148" s="218" t="s">
        <v>163</v>
      </c>
      <c r="L148" s="43"/>
      <c r="M148" s="223" t="s">
        <v>19</v>
      </c>
      <c r="N148" s="224" t="s">
        <v>44</v>
      </c>
      <c r="O148" s="79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AR148" s="17" t="s">
        <v>164</v>
      </c>
      <c r="AT148" s="17" t="s">
        <v>159</v>
      </c>
      <c r="AU148" s="17" t="s">
        <v>81</v>
      </c>
      <c r="AY148" s="17" t="s">
        <v>156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7" t="s">
        <v>77</v>
      </c>
      <c r="BK148" s="227">
        <f>ROUND(I148*H148,2)</f>
        <v>0</v>
      </c>
      <c r="BL148" s="17" t="s">
        <v>164</v>
      </c>
      <c r="BM148" s="17" t="s">
        <v>305</v>
      </c>
    </row>
    <row r="149" s="1" customFormat="1">
      <c r="B149" s="38"/>
      <c r="C149" s="39"/>
      <c r="D149" s="228" t="s">
        <v>166</v>
      </c>
      <c r="E149" s="39"/>
      <c r="F149" s="229" t="s">
        <v>237</v>
      </c>
      <c r="G149" s="39"/>
      <c r="H149" s="39"/>
      <c r="I149" s="143"/>
      <c r="J149" s="39"/>
      <c r="K149" s="39"/>
      <c r="L149" s="43"/>
      <c r="M149" s="230"/>
      <c r="N149" s="79"/>
      <c r="O149" s="79"/>
      <c r="P149" s="79"/>
      <c r="Q149" s="79"/>
      <c r="R149" s="79"/>
      <c r="S149" s="79"/>
      <c r="T149" s="80"/>
      <c r="AT149" s="17" t="s">
        <v>166</v>
      </c>
      <c r="AU149" s="17" t="s">
        <v>81</v>
      </c>
    </row>
    <row r="150" s="13" customFormat="1">
      <c r="B150" s="252"/>
      <c r="C150" s="253"/>
      <c r="D150" s="228" t="s">
        <v>177</v>
      </c>
      <c r="E150" s="254" t="s">
        <v>19</v>
      </c>
      <c r="F150" s="255" t="s">
        <v>229</v>
      </c>
      <c r="G150" s="253"/>
      <c r="H150" s="254" t="s">
        <v>19</v>
      </c>
      <c r="I150" s="256"/>
      <c r="J150" s="253"/>
      <c r="K150" s="253"/>
      <c r="L150" s="257"/>
      <c r="M150" s="258"/>
      <c r="N150" s="259"/>
      <c r="O150" s="259"/>
      <c r="P150" s="259"/>
      <c r="Q150" s="259"/>
      <c r="R150" s="259"/>
      <c r="S150" s="259"/>
      <c r="T150" s="260"/>
      <c r="AT150" s="261" t="s">
        <v>177</v>
      </c>
      <c r="AU150" s="261" t="s">
        <v>81</v>
      </c>
      <c r="AV150" s="13" t="s">
        <v>77</v>
      </c>
      <c r="AW150" s="13" t="s">
        <v>35</v>
      </c>
      <c r="AX150" s="13" t="s">
        <v>73</v>
      </c>
      <c r="AY150" s="261" t="s">
        <v>156</v>
      </c>
    </row>
    <row r="151" s="12" customFormat="1">
      <c r="B151" s="231"/>
      <c r="C151" s="232"/>
      <c r="D151" s="228" t="s">
        <v>177</v>
      </c>
      <c r="E151" s="233" t="s">
        <v>19</v>
      </c>
      <c r="F151" s="234" t="s">
        <v>300</v>
      </c>
      <c r="G151" s="232"/>
      <c r="H151" s="235">
        <v>0.043999999999999997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AT151" s="241" t="s">
        <v>177</v>
      </c>
      <c r="AU151" s="241" t="s">
        <v>81</v>
      </c>
      <c r="AV151" s="12" t="s">
        <v>81</v>
      </c>
      <c r="AW151" s="12" t="s">
        <v>35</v>
      </c>
      <c r="AX151" s="12" t="s">
        <v>77</v>
      </c>
      <c r="AY151" s="241" t="s">
        <v>156</v>
      </c>
    </row>
    <row r="152" s="1" customFormat="1" ht="78.75" customHeight="1">
      <c r="B152" s="38"/>
      <c r="C152" s="216" t="s">
        <v>306</v>
      </c>
      <c r="D152" s="216" t="s">
        <v>159</v>
      </c>
      <c r="E152" s="217" t="s">
        <v>246</v>
      </c>
      <c r="F152" s="218" t="s">
        <v>247</v>
      </c>
      <c r="G152" s="219" t="s">
        <v>224</v>
      </c>
      <c r="H152" s="220">
        <v>1.0720000000000001</v>
      </c>
      <c r="I152" s="221"/>
      <c r="J152" s="222">
        <f>ROUND(I152*H152,2)</f>
        <v>0</v>
      </c>
      <c r="K152" s="218" t="s">
        <v>163</v>
      </c>
      <c r="L152" s="43"/>
      <c r="M152" s="223" t="s">
        <v>19</v>
      </c>
      <c r="N152" s="224" t="s">
        <v>44</v>
      </c>
      <c r="O152" s="79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AR152" s="17" t="s">
        <v>164</v>
      </c>
      <c r="AT152" s="17" t="s">
        <v>159</v>
      </c>
      <c r="AU152" s="17" t="s">
        <v>81</v>
      </c>
      <c r="AY152" s="17" t="s">
        <v>156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7" t="s">
        <v>77</v>
      </c>
      <c r="BK152" s="227">
        <f>ROUND(I152*H152,2)</f>
        <v>0</v>
      </c>
      <c r="BL152" s="17" t="s">
        <v>164</v>
      </c>
      <c r="BM152" s="17" t="s">
        <v>307</v>
      </c>
    </row>
    <row r="153" s="1" customFormat="1">
      <c r="B153" s="38"/>
      <c r="C153" s="39"/>
      <c r="D153" s="228" t="s">
        <v>166</v>
      </c>
      <c r="E153" s="39"/>
      <c r="F153" s="229" t="s">
        <v>226</v>
      </c>
      <c r="G153" s="39"/>
      <c r="H153" s="39"/>
      <c r="I153" s="143"/>
      <c r="J153" s="39"/>
      <c r="K153" s="39"/>
      <c r="L153" s="43"/>
      <c r="M153" s="230"/>
      <c r="N153" s="79"/>
      <c r="O153" s="79"/>
      <c r="P153" s="79"/>
      <c r="Q153" s="79"/>
      <c r="R153" s="79"/>
      <c r="S153" s="79"/>
      <c r="T153" s="80"/>
      <c r="AT153" s="17" t="s">
        <v>166</v>
      </c>
      <c r="AU153" s="17" t="s">
        <v>81</v>
      </c>
    </row>
    <row r="154" s="13" customFormat="1">
      <c r="B154" s="252"/>
      <c r="C154" s="253"/>
      <c r="D154" s="228" t="s">
        <v>177</v>
      </c>
      <c r="E154" s="254" t="s">
        <v>19</v>
      </c>
      <c r="F154" s="255" t="s">
        <v>249</v>
      </c>
      <c r="G154" s="253"/>
      <c r="H154" s="254" t="s">
        <v>19</v>
      </c>
      <c r="I154" s="256"/>
      <c r="J154" s="253"/>
      <c r="K154" s="253"/>
      <c r="L154" s="257"/>
      <c r="M154" s="258"/>
      <c r="N154" s="259"/>
      <c r="O154" s="259"/>
      <c r="P154" s="259"/>
      <c r="Q154" s="259"/>
      <c r="R154" s="259"/>
      <c r="S154" s="259"/>
      <c r="T154" s="260"/>
      <c r="AT154" s="261" t="s">
        <v>177</v>
      </c>
      <c r="AU154" s="261" t="s">
        <v>81</v>
      </c>
      <c r="AV154" s="13" t="s">
        <v>77</v>
      </c>
      <c r="AW154" s="13" t="s">
        <v>35</v>
      </c>
      <c r="AX154" s="13" t="s">
        <v>73</v>
      </c>
      <c r="AY154" s="261" t="s">
        <v>156</v>
      </c>
    </row>
    <row r="155" s="12" customFormat="1">
      <c r="B155" s="231"/>
      <c r="C155" s="232"/>
      <c r="D155" s="228" t="s">
        <v>177</v>
      </c>
      <c r="E155" s="233" t="s">
        <v>19</v>
      </c>
      <c r="F155" s="234" t="s">
        <v>308</v>
      </c>
      <c r="G155" s="232"/>
      <c r="H155" s="235">
        <v>1.0720000000000001</v>
      </c>
      <c r="I155" s="236"/>
      <c r="J155" s="232"/>
      <c r="K155" s="232"/>
      <c r="L155" s="237"/>
      <c r="M155" s="273"/>
      <c r="N155" s="274"/>
      <c r="O155" s="274"/>
      <c r="P155" s="274"/>
      <c r="Q155" s="274"/>
      <c r="R155" s="274"/>
      <c r="S155" s="274"/>
      <c r="T155" s="275"/>
      <c r="AT155" s="241" t="s">
        <v>177</v>
      </c>
      <c r="AU155" s="241" t="s">
        <v>81</v>
      </c>
      <c r="AV155" s="12" t="s">
        <v>81</v>
      </c>
      <c r="AW155" s="12" t="s">
        <v>35</v>
      </c>
      <c r="AX155" s="12" t="s">
        <v>77</v>
      </c>
      <c r="AY155" s="241" t="s">
        <v>156</v>
      </c>
    </row>
    <row r="156" s="1" customFormat="1" ht="6.96" customHeight="1">
      <c r="B156" s="57"/>
      <c r="C156" s="58"/>
      <c r="D156" s="58"/>
      <c r="E156" s="58"/>
      <c r="F156" s="58"/>
      <c r="G156" s="58"/>
      <c r="H156" s="58"/>
      <c r="I156" s="167"/>
      <c r="J156" s="58"/>
      <c r="K156" s="58"/>
      <c r="L156" s="43"/>
    </row>
  </sheetData>
  <sheetProtection sheet="1" autoFilter="0" formatColumns="0" formatRows="0" objects="1" scenarios="1" spinCount="100000" saltValue="FhlRm4RoPTstHr8tFiCqdd+oMA8dJBxExDv/9hFHpYylk5kG77Cfk2eDPRaKBeAUpSOZs2UNsKdajXEHNLcgpg==" hashValue="/LO/LvzgWM/r8oIHHtoN3s+GuD43uDUWata9uV0AxO6ChU94A/fqCvfebzLIL9FBbyDVFlAoxWHUZ22YZhCREA==" algorithmName="SHA-512" password="CC35"/>
  <autoFilter ref="C92:K155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96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81</v>
      </c>
    </row>
    <row r="4" ht="24.96" customHeight="1">
      <c r="B4" s="20"/>
      <c r="D4" s="140" t="s">
        <v>128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Oprava staničních kolejí č.4, 5, 6, 7 a výhybek č. 12, 13, 14, 16 v ŽST Prostřední Žleb</v>
      </c>
      <c r="F7" s="141"/>
      <c r="G7" s="141"/>
      <c r="H7" s="141"/>
      <c r="L7" s="20"/>
    </row>
    <row r="8">
      <c r="B8" s="20"/>
      <c r="D8" s="141" t="s">
        <v>129</v>
      </c>
      <c r="L8" s="20"/>
    </row>
    <row r="9" ht="16.5" customHeight="1">
      <c r="B9" s="20"/>
      <c r="E9" s="142" t="s">
        <v>130</v>
      </c>
      <c r="L9" s="20"/>
    </row>
    <row r="10" ht="12" customHeight="1">
      <c r="B10" s="20"/>
      <c r="D10" s="141" t="s">
        <v>131</v>
      </c>
      <c r="L10" s="20"/>
    </row>
    <row r="11" s="1" customFormat="1" ht="16.5" customHeight="1">
      <c r="B11" s="43"/>
      <c r="E11" s="141" t="s">
        <v>132</v>
      </c>
      <c r="F11" s="1"/>
      <c r="G11" s="1"/>
      <c r="H11" s="1"/>
      <c r="I11" s="143"/>
      <c r="L11" s="43"/>
    </row>
    <row r="12" s="1" customFormat="1" ht="12" customHeight="1">
      <c r="B12" s="43"/>
      <c r="D12" s="141" t="s">
        <v>133</v>
      </c>
      <c r="I12" s="143"/>
      <c r="L12" s="43"/>
    </row>
    <row r="13" s="1" customFormat="1" ht="36.96" customHeight="1">
      <c r="B13" s="43"/>
      <c r="E13" s="144" t="s">
        <v>309</v>
      </c>
      <c r="F13" s="1"/>
      <c r="G13" s="1"/>
      <c r="H13" s="1"/>
      <c r="I13" s="143"/>
      <c r="L13" s="43"/>
    </row>
    <row r="14" s="1" customFormat="1">
      <c r="B14" s="43"/>
      <c r="I14" s="143"/>
      <c r="L14" s="43"/>
    </row>
    <row r="15" s="1" customFormat="1" ht="12" customHeight="1">
      <c r="B15" s="43"/>
      <c r="D15" s="141" t="s">
        <v>18</v>
      </c>
      <c r="F15" s="17" t="s">
        <v>19</v>
      </c>
      <c r="I15" s="145" t="s">
        <v>20</v>
      </c>
      <c r="J15" s="17" t="s">
        <v>19</v>
      </c>
      <c r="L15" s="43"/>
    </row>
    <row r="16" s="1" customFormat="1" ht="12" customHeight="1">
      <c r="B16" s="43"/>
      <c r="D16" s="141" t="s">
        <v>21</v>
      </c>
      <c r="F16" s="17" t="s">
        <v>22</v>
      </c>
      <c r="I16" s="145" t="s">
        <v>23</v>
      </c>
      <c r="J16" s="146" t="str">
        <f>'Rekapitulace stavby'!AN8</f>
        <v>20. 3. 2019</v>
      </c>
      <c r="L16" s="43"/>
    </row>
    <row r="17" s="1" customFormat="1" ht="10.8" customHeight="1">
      <c r="B17" s="43"/>
      <c r="I17" s="143"/>
      <c r="L17" s="43"/>
    </row>
    <row r="18" s="1" customFormat="1" ht="12" customHeight="1">
      <c r="B18" s="43"/>
      <c r="D18" s="141" t="s">
        <v>25</v>
      </c>
      <c r="I18" s="145" t="s">
        <v>26</v>
      </c>
      <c r="J18" s="17" t="s">
        <v>27</v>
      </c>
      <c r="L18" s="43"/>
    </row>
    <row r="19" s="1" customFormat="1" ht="18" customHeight="1">
      <c r="B19" s="43"/>
      <c r="E19" s="17" t="s">
        <v>28</v>
      </c>
      <c r="I19" s="145" t="s">
        <v>29</v>
      </c>
      <c r="J19" s="17" t="s">
        <v>30</v>
      </c>
      <c r="L19" s="43"/>
    </row>
    <row r="20" s="1" customFormat="1" ht="6.96" customHeight="1">
      <c r="B20" s="43"/>
      <c r="I20" s="143"/>
      <c r="L20" s="43"/>
    </row>
    <row r="21" s="1" customFormat="1" ht="12" customHeight="1">
      <c r="B21" s="43"/>
      <c r="D21" s="141" t="s">
        <v>31</v>
      </c>
      <c r="I21" s="145" t="s">
        <v>26</v>
      </c>
      <c r="J21" s="33" t="str">
        <f>'Rekapitulace stavby'!AN13</f>
        <v>Vyplň údaj</v>
      </c>
      <c r="L21" s="43"/>
    </row>
    <row r="22" s="1" customFormat="1" ht="18" customHeight="1">
      <c r="B22" s="43"/>
      <c r="E22" s="33" t="str">
        <f>'Rekapitulace stavby'!E14</f>
        <v>Vyplň údaj</v>
      </c>
      <c r="F22" s="17"/>
      <c r="G22" s="17"/>
      <c r="H22" s="17"/>
      <c r="I22" s="145" t="s">
        <v>29</v>
      </c>
      <c r="J22" s="33" t="str">
        <f>'Rekapitulace stavby'!AN14</f>
        <v>Vyplň údaj</v>
      </c>
      <c r="L22" s="43"/>
    </row>
    <row r="23" s="1" customFormat="1" ht="6.96" customHeight="1">
      <c r="B23" s="43"/>
      <c r="I23" s="143"/>
      <c r="L23" s="43"/>
    </row>
    <row r="24" s="1" customFormat="1" ht="12" customHeight="1">
      <c r="B24" s="43"/>
      <c r="D24" s="141" t="s">
        <v>33</v>
      </c>
      <c r="I24" s="145" t="s">
        <v>26</v>
      </c>
      <c r="J24" s="17" t="str">
        <f>IF('Rekapitulace stavby'!AN16="","",'Rekapitulace stavby'!AN16)</f>
        <v/>
      </c>
      <c r="L24" s="43"/>
    </row>
    <row r="25" s="1" customFormat="1" ht="18" customHeight="1">
      <c r="B25" s="43"/>
      <c r="E25" s="17" t="str">
        <f>IF('Rekapitulace stavby'!E17="","",'Rekapitulace stavby'!E17)</f>
        <v xml:space="preserve"> </v>
      </c>
      <c r="I25" s="145" t="s">
        <v>29</v>
      </c>
      <c r="J25" s="17" t="str">
        <f>IF('Rekapitulace stavby'!AN17="","",'Rekapitulace stavby'!AN17)</f>
        <v/>
      </c>
      <c r="L25" s="43"/>
    </row>
    <row r="26" s="1" customFormat="1" ht="6.96" customHeight="1">
      <c r="B26" s="43"/>
      <c r="I26" s="143"/>
      <c r="L26" s="43"/>
    </row>
    <row r="27" s="1" customFormat="1" ht="12" customHeight="1">
      <c r="B27" s="43"/>
      <c r="D27" s="141" t="s">
        <v>36</v>
      </c>
      <c r="I27" s="145" t="s">
        <v>26</v>
      </c>
      <c r="J27" s="17" t="str">
        <f>IF('Rekapitulace stavby'!AN19="","",'Rekapitulace stavby'!AN19)</f>
        <v/>
      </c>
      <c r="L27" s="43"/>
    </row>
    <row r="28" s="1" customFormat="1" ht="18" customHeight="1">
      <c r="B28" s="43"/>
      <c r="E28" s="17" t="str">
        <f>IF('Rekapitulace stavby'!E20="","",'Rekapitulace stavby'!E20)</f>
        <v xml:space="preserve"> </v>
      </c>
      <c r="I28" s="145" t="s">
        <v>29</v>
      </c>
      <c r="J28" s="17" t="str">
        <f>IF('Rekapitulace stavby'!AN20="","",'Rekapitulace stavby'!AN20)</f>
        <v/>
      </c>
      <c r="L28" s="43"/>
    </row>
    <row r="29" s="1" customFormat="1" ht="6.96" customHeight="1">
      <c r="B29" s="43"/>
      <c r="I29" s="143"/>
      <c r="L29" s="43"/>
    </row>
    <row r="30" s="1" customFormat="1" ht="12" customHeight="1">
      <c r="B30" s="43"/>
      <c r="D30" s="141" t="s">
        <v>37</v>
      </c>
      <c r="I30" s="143"/>
      <c r="L30" s="43"/>
    </row>
    <row r="31" s="7" customFormat="1" ht="45" customHeight="1">
      <c r="B31" s="147"/>
      <c r="E31" s="148" t="s">
        <v>38</v>
      </c>
      <c r="F31" s="148"/>
      <c r="G31" s="148"/>
      <c r="H31" s="148"/>
      <c r="I31" s="149"/>
      <c r="L31" s="147"/>
    </row>
    <row r="32" s="1" customFormat="1" ht="6.96" customHeight="1">
      <c r="B32" s="43"/>
      <c r="I32" s="143"/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25.44" customHeight="1">
      <c r="B34" s="43"/>
      <c r="D34" s="151" t="s">
        <v>39</v>
      </c>
      <c r="I34" s="143"/>
      <c r="J34" s="152">
        <f>ROUND(J93, 2)</f>
        <v>0</v>
      </c>
      <c r="L34" s="43"/>
    </row>
    <row r="35" s="1" customFormat="1" ht="6.96" customHeight="1">
      <c r="B35" s="43"/>
      <c r="D35" s="71"/>
      <c r="E35" s="71"/>
      <c r="F35" s="71"/>
      <c r="G35" s="71"/>
      <c r="H35" s="71"/>
      <c r="I35" s="150"/>
      <c r="J35" s="71"/>
      <c r="K35" s="71"/>
      <c r="L35" s="43"/>
    </row>
    <row r="36" s="1" customFormat="1" ht="14.4" customHeight="1">
      <c r="B36" s="43"/>
      <c r="F36" s="153" t="s">
        <v>41</v>
      </c>
      <c r="I36" s="154" t="s">
        <v>40</v>
      </c>
      <c r="J36" s="153" t="s">
        <v>42</v>
      </c>
      <c r="L36" s="43"/>
    </row>
    <row r="37" s="1" customFormat="1" ht="14.4" customHeight="1">
      <c r="B37" s="43"/>
      <c r="D37" s="141" t="s">
        <v>43</v>
      </c>
      <c r="E37" s="141" t="s">
        <v>44</v>
      </c>
      <c r="F37" s="155">
        <f>ROUND((SUM(BE93:BE122)),  2)</f>
        <v>0</v>
      </c>
      <c r="I37" s="156">
        <v>0.20999999999999999</v>
      </c>
      <c r="J37" s="155">
        <f>ROUND(((SUM(BE93:BE122))*I37),  2)</f>
        <v>0</v>
      </c>
      <c r="L37" s="43"/>
    </row>
    <row r="38" s="1" customFormat="1" ht="14.4" customHeight="1">
      <c r="B38" s="43"/>
      <c r="E38" s="141" t="s">
        <v>45</v>
      </c>
      <c r="F38" s="155">
        <f>ROUND((SUM(BF93:BF122)),  2)</f>
        <v>0</v>
      </c>
      <c r="I38" s="156">
        <v>0.14999999999999999</v>
      </c>
      <c r="J38" s="155">
        <f>ROUND(((SUM(BF93:BF122))*I38),  2)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ROUND((SUM(BG93:BG122)),  2)</f>
        <v>0</v>
      </c>
      <c r="I39" s="156">
        <v>0.20999999999999999</v>
      </c>
      <c r="J39" s="155">
        <f>0</f>
        <v>0</v>
      </c>
      <c r="L39" s="43"/>
    </row>
    <row r="40" hidden="1" s="1" customFormat="1" ht="14.4" customHeight="1">
      <c r="B40" s="43"/>
      <c r="E40" s="141" t="s">
        <v>47</v>
      </c>
      <c r="F40" s="155">
        <f>ROUND((SUM(BH93:BH122)),  2)</f>
        <v>0</v>
      </c>
      <c r="I40" s="156">
        <v>0.14999999999999999</v>
      </c>
      <c r="J40" s="155">
        <f>0</f>
        <v>0</v>
      </c>
      <c r="L40" s="43"/>
    </row>
    <row r="41" hidden="1" s="1" customFormat="1" ht="14.4" customHeight="1">
      <c r="B41" s="43"/>
      <c r="E41" s="141" t="s">
        <v>48</v>
      </c>
      <c r="F41" s="155">
        <f>ROUND((SUM(BI93:BI122)),  2)</f>
        <v>0</v>
      </c>
      <c r="I41" s="156">
        <v>0</v>
      </c>
      <c r="J41" s="155">
        <f>0</f>
        <v>0</v>
      </c>
      <c r="L41" s="43"/>
    </row>
    <row r="42" s="1" customFormat="1" ht="6.96" customHeight="1">
      <c r="B42" s="43"/>
      <c r="I42" s="143"/>
      <c r="L42" s="43"/>
    </row>
    <row r="43" s="1" customFormat="1" ht="25.44" customHeight="1">
      <c r="B43" s="43"/>
      <c r="C43" s="157"/>
      <c r="D43" s="158" t="s">
        <v>49</v>
      </c>
      <c r="E43" s="159"/>
      <c r="F43" s="159"/>
      <c r="G43" s="160" t="s">
        <v>50</v>
      </c>
      <c r="H43" s="161" t="s">
        <v>51</v>
      </c>
      <c r="I43" s="162"/>
      <c r="J43" s="163">
        <f>SUM(J34:J41)</f>
        <v>0</v>
      </c>
      <c r="K43" s="164"/>
      <c r="L43" s="43"/>
    </row>
    <row r="44" s="1" customFormat="1" ht="14.4" customHeight="1"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43"/>
    </row>
    <row r="48" s="1" customFormat="1" ht="6.96" customHeight="1">
      <c r="B48" s="168"/>
      <c r="C48" s="169"/>
      <c r="D48" s="169"/>
      <c r="E48" s="169"/>
      <c r="F48" s="169"/>
      <c r="G48" s="169"/>
      <c r="H48" s="169"/>
      <c r="I48" s="170"/>
      <c r="J48" s="169"/>
      <c r="K48" s="169"/>
      <c r="L48" s="43"/>
    </row>
    <row r="49" s="1" customFormat="1" ht="24.96" customHeight="1">
      <c r="B49" s="38"/>
      <c r="C49" s="23" t="s">
        <v>135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6.96" customHeight="1">
      <c r="B50" s="38"/>
      <c r="C50" s="39"/>
      <c r="D50" s="39"/>
      <c r="E50" s="39"/>
      <c r="F50" s="39"/>
      <c r="G50" s="39"/>
      <c r="H50" s="39"/>
      <c r="I50" s="143"/>
      <c r="J50" s="39"/>
      <c r="K50" s="39"/>
      <c r="L50" s="43"/>
    </row>
    <row r="51" s="1" customFormat="1" ht="12" customHeight="1">
      <c r="B51" s="38"/>
      <c r="C51" s="32" t="s">
        <v>16</v>
      </c>
      <c r="D51" s="39"/>
      <c r="E51" s="39"/>
      <c r="F51" s="39"/>
      <c r="G51" s="39"/>
      <c r="H51" s="39"/>
      <c r="I51" s="143"/>
      <c r="J51" s="39"/>
      <c r="K51" s="39"/>
      <c r="L51" s="43"/>
    </row>
    <row r="52" s="1" customFormat="1" ht="16.5" customHeight="1">
      <c r="B52" s="38"/>
      <c r="C52" s="39"/>
      <c r="D52" s="39"/>
      <c r="E52" s="171" t="str">
        <f>E7</f>
        <v>Oprava staničních kolejí č.4, 5, 6, 7 a výhybek č. 12, 13, 14, 16 v ŽST Prostřední Žleb</v>
      </c>
      <c r="F52" s="32"/>
      <c r="G52" s="32"/>
      <c r="H52" s="32"/>
      <c r="I52" s="143"/>
      <c r="J52" s="39"/>
      <c r="K52" s="39"/>
      <c r="L52" s="43"/>
    </row>
    <row r="53" ht="12" customHeight="1">
      <c r="B53" s="21"/>
      <c r="C53" s="32" t="s">
        <v>129</v>
      </c>
      <c r="D53" s="22"/>
      <c r="E53" s="22"/>
      <c r="F53" s="22"/>
      <c r="G53" s="22"/>
      <c r="H53" s="22"/>
      <c r="I53" s="136"/>
      <c r="J53" s="22"/>
      <c r="K53" s="22"/>
      <c r="L53" s="20"/>
    </row>
    <row r="54" ht="16.5" customHeight="1">
      <c r="B54" s="21"/>
      <c r="C54" s="22"/>
      <c r="D54" s="22"/>
      <c r="E54" s="171" t="s">
        <v>130</v>
      </c>
      <c r="F54" s="22"/>
      <c r="G54" s="22"/>
      <c r="H54" s="22"/>
      <c r="I54" s="136"/>
      <c r="J54" s="22"/>
      <c r="K54" s="22"/>
      <c r="L54" s="20"/>
    </row>
    <row r="55" ht="12" customHeight="1">
      <c r="B55" s="21"/>
      <c r="C55" s="32" t="s">
        <v>131</v>
      </c>
      <c r="D55" s="22"/>
      <c r="E55" s="22"/>
      <c r="F55" s="22"/>
      <c r="G55" s="22"/>
      <c r="H55" s="22"/>
      <c r="I55" s="136"/>
      <c r="J55" s="22"/>
      <c r="K55" s="22"/>
      <c r="L55" s="20"/>
    </row>
    <row r="56" s="1" customFormat="1" ht="16.5" customHeight="1">
      <c r="B56" s="38"/>
      <c r="C56" s="39"/>
      <c r="D56" s="39"/>
      <c r="E56" s="32" t="s">
        <v>132</v>
      </c>
      <c r="F56" s="39"/>
      <c r="G56" s="39"/>
      <c r="H56" s="39"/>
      <c r="I56" s="143"/>
      <c r="J56" s="39"/>
      <c r="K56" s="39"/>
      <c r="L56" s="43"/>
    </row>
    <row r="57" s="1" customFormat="1" ht="12" customHeight="1">
      <c r="B57" s="38"/>
      <c r="C57" s="32" t="s">
        <v>133</v>
      </c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16.5" customHeight="1">
      <c r="B58" s="38"/>
      <c r="C58" s="39"/>
      <c r="D58" s="39"/>
      <c r="E58" s="64" t="str">
        <f>E13</f>
        <v>SO 01.03 - SO 01.03 - 5. SK</v>
      </c>
      <c r="F58" s="39"/>
      <c r="G58" s="39"/>
      <c r="H58" s="39"/>
      <c r="I58" s="143"/>
      <c r="J58" s="39"/>
      <c r="K58" s="39"/>
      <c r="L58" s="43"/>
    </row>
    <row r="59" s="1" customFormat="1" ht="6.96" customHeight="1">
      <c r="B59" s="38"/>
      <c r="C59" s="39"/>
      <c r="D59" s="39"/>
      <c r="E59" s="39"/>
      <c r="F59" s="39"/>
      <c r="G59" s="39"/>
      <c r="H59" s="39"/>
      <c r="I59" s="143"/>
      <c r="J59" s="39"/>
      <c r="K59" s="39"/>
      <c r="L59" s="43"/>
    </row>
    <row r="60" s="1" customFormat="1" ht="12" customHeight="1">
      <c r="B60" s="38"/>
      <c r="C60" s="32" t="s">
        <v>21</v>
      </c>
      <c r="D60" s="39"/>
      <c r="E60" s="39"/>
      <c r="F60" s="27" t="str">
        <f>F16</f>
        <v>trať 083</v>
      </c>
      <c r="G60" s="39"/>
      <c r="H60" s="39"/>
      <c r="I60" s="145" t="s">
        <v>23</v>
      </c>
      <c r="J60" s="67" t="str">
        <f>IF(J16="","",J16)</f>
        <v>20. 3. 2019</v>
      </c>
      <c r="K60" s="39"/>
      <c r="L60" s="43"/>
    </row>
    <row r="61" s="1" customFormat="1" ht="6.96" customHeight="1">
      <c r="B61" s="38"/>
      <c r="C61" s="39"/>
      <c r="D61" s="39"/>
      <c r="E61" s="39"/>
      <c r="F61" s="39"/>
      <c r="G61" s="39"/>
      <c r="H61" s="39"/>
      <c r="I61" s="143"/>
      <c r="J61" s="39"/>
      <c r="K61" s="39"/>
      <c r="L61" s="43"/>
    </row>
    <row r="62" s="1" customFormat="1" ht="13.65" customHeight="1">
      <c r="B62" s="38"/>
      <c r="C62" s="32" t="s">
        <v>25</v>
      </c>
      <c r="D62" s="39"/>
      <c r="E62" s="39"/>
      <c r="F62" s="27" t="str">
        <f>E19</f>
        <v>SŽDC s.o., OŘ Ústí n.L., ST Ústí n.L.</v>
      </c>
      <c r="G62" s="39"/>
      <c r="H62" s="39"/>
      <c r="I62" s="145" t="s">
        <v>33</v>
      </c>
      <c r="J62" s="36" t="str">
        <f>E25</f>
        <v xml:space="preserve"> </v>
      </c>
      <c r="K62" s="39"/>
      <c r="L62" s="43"/>
    </row>
    <row r="63" s="1" customFormat="1" ht="13.65" customHeight="1">
      <c r="B63" s="38"/>
      <c r="C63" s="32" t="s">
        <v>31</v>
      </c>
      <c r="D63" s="39"/>
      <c r="E63" s="39"/>
      <c r="F63" s="27" t="str">
        <f>IF(E22="","",E22)</f>
        <v>Vyplň údaj</v>
      </c>
      <c r="G63" s="39"/>
      <c r="H63" s="39"/>
      <c r="I63" s="145" t="s">
        <v>36</v>
      </c>
      <c r="J63" s="36" t="str">
        <f>E28</f>
        <v xml:space="preserve"> </v>
      </c>
      <c r="K63" s="39"/>
      <c r="L63" s="43"/>
    </row>
    <row r="64" s="1" customFormat="1" ht="10.32" customHeight="1">
      <c r="B64" s="38"/>
      <c r="C64" s="39"/>
      <c r="D64" s="39"/>
      <c r="E64" s="39"/>
      <c r="F64" s="39"/>
      <c r="G64" s="39"/>
      <c r="H64" s="39"/>
      <c r="I64" s="143"/>
      <c r="J64" s="39"/>
      <c r="K64" s="39"/>
      <c r="L64" s="43"/>
    </row>
    <row r="65" s="1" customFormat="1" ht="29.28" customHeight="1">
      <c r="B65" s="38"/>
      <c r="C65" s="172" t="s">
        <v>136</v>
      </c>
      <c r="D65" s="173"/>
      <c r="E65" s="173"/>
      <c r="F65" s="173"/>
      <c r="G65" s="173"/>
      <c r="H65" s="173"/>
      <c r="I65" s="174"/>
      <c r="J65" s="175" t="s">
        <v>137</v>
      </c>
      <c r="K65" s="173"/>
      <c r="L65" s="43"/>
    </row>
    <row r="66" s="1" customFormat="1" ht="10.32" customHeight="1">
      <c r="B66" s="38"/>
      <c r="C66" s="39"/>
      <c r="D66" s="39"/>
      <c r="E66" s="39"/>
      <c r="F66" s="39"/>
      <c r="G66" s="39"/>
      <c r="H66" s="39"/>
      <c r="I66" s="143"/>
      <c r="J66" s="39"/>
      <c r="K66" s="39"/>
      <c r="L66" s="43"/>
    </row>
    <row r="67" s="1" customFormat="1" ht="22.8" customHeight="1">
      <c r="B67" s="38"/>
      <c r="C67" s="176" t="s">
        <v>71</v>
      </c>
      <c r="D67" s="39"/>
      <c r="E67" s="39"/>
      <c r="F67" s="39"/>
      <c r="G67" s="39"/>
      <c r="H67" s="39"/>
      <c r="I67" s="143"/>
      <c r="J67" s="97">
        <f>J93</f>
        <v>0</v>
      </c>
      <c r="K67" s="39"/>
      <c r="L67" s="43"/>
      <c r="AU67" s="17" t="s">
        <v>138</v>
      </c>
    </row>
    <row r="68" s="8" customFormat="1" ht="24.96" customHeight="1">
      <c r="B68" s="177"/>
      <c r="C68" s="178"/>
      <c r="D68" s="179" t="s">
        <v>139</v>
      </c>
      <c r="E68" s="180"/>
      <c r="F68" s="180"/>
      <c r="G68" s="180"/>
      <c r="H68" s="180"/>
      <c r="I68" s="181"/>
      <c r="J68" s="182">
        <f>J94</f>
        <v>0</v>
      </c>
      <c r="K68" s="178"/>
      <c r="L68" s="183"/>
    </row>
    <row r="69" s="9" customFormat="1" ht="19.92" customHeight="1">
      <c r="B69" s="184"/>
      <c r="C69" s="120"/>
      <c r="D69" s="185" t="s">
        <v>140</v>
      </c>
      <c r="E69" s="186"/>
      <c r="F69" s="186"/>
      <c r="G69" s="186"/>
      <c r="H69" s="186"/>
      <c r="I69" s="187"/>
      <c r="J69" s="188">
        <f>J95</f>
        <v>0</v>
      </c>
      <c r="K69" s="120"/>
      <c r="L69" s="189"/>
    </row>
    <row r="70" s="1" customFormat="1" ht="21.84" customHeight="1">
      <c r="B70" s="38"/>
      <c r="C70" s="39"/>
      <c r="D70" s="39"/>
      <c r="E70" s="39"/>
      <c r="F70" s="39"/>
      <c r="G70" s="39"/>
      <c r="H70" s="39"/>
      <c r="I70" s="143"/>
      <c r="J70" s="39"/>
      <c r="K70" s="39"/>
      <c r="L70" s="43"/>
    </row>
    <row r="71" s="1" customFormat="1" ht="6.96" customHeight="1">
      <c r="B71" s="57"/>
      <c r="C71" s="58"/>
      <c r="D71" s="58"/>
      <c r="E71" s="58"/>
      <c r="F71" s="58"/>
      <c r="G71" s="58"/>
      <c r="H71" s="58"/>
      <c r="I71" s="167"/>
      <c r="J71" s="58"/>
      <c r="K71" s="58"/>
      <c r="L71" s="43"/>
    </row>
    <row r="75" s="1" customFormat="1" ht="6.96" customHeight="1">
      <c r="B75" s="59"/>
      <c r="C75" s="60"/>
      <c r="D75" s="60"/>
      <c r="E75" s="60"/>
      <c r="F75" s="60"/>
      <c r="G75" s="60"/>
      <c r="H75" s="60"/>
      <c r="I75" s="170"/>
      <c r="J75" s="60"/>
      <c r="K75" s="60"/>
      <c r="L75" s="43"/>
    </row>
    <row r="76" s="1" customFormat="1" ht="24.96" customHeight="1">
      <c r="B76" s="38"/>
      <c r="C76" s="23" t="s">
        <v>141</v>
      </c>
      <c r="D76" s="39"/>
      <c r="E76" s="39"/>
      <c r="F76" s="39"/>
      <c r="G76" s="39"/>
      <c r="H76" s="39"/>
      <c r="I76" s="143"/>
      <c r="J76" s="39"/>
      <c r="K76" s="39"/>
      <c r="L76" s="43"/>
    </row>
    <row r="77" s="1" customFormat="1" ht="6.96" customHeight="1">
      <c r="B77" s="38"/>
      <c r="C77" s="39"/>
      <c r="D77" s="39"/>
      <c r="E77" s="39"/>
      <c r="F77" s="39"/>
      <c r="G77" s="39"/>
      <c r="H77" s="39"/>
      <c r="I77" s="143"/>
      <c r="J77" s="39"/>
      <c r="K77" s="39"/>
      <c r="L77" s="43"/>
    </row>
    <row r="78" s="1" customFormat="1" ht="12" customHeight="1">
      <c r="B78" s="38"/>
      <c r="C78" s="32" t="s">
        <v>16</v>
      </c>
      <c r="D78" s="39"/>
      <c r="E78" s="39"/>
      <c r="F78" s="39"/>
      <c r="G78" s="39"/>
      <c r="H78" s="39"/>
      <c r="I78" s="143"/>
      <c r="J78" s="39"/>
      <c r="K78" s="39"/>
      <c r="L78" s="43"/>
    </row>
    <row r="79" s="1" customFormat="1" ht="16.5" customHeight="1">
      <c r="B79" s="38"/>
      <c r="C79" s="39"/>
      <c r="D79" s="39"/>
      <c r="E79" s="171" t="str">
        <f>E7</f>
        <v>Oprava staničních kolejí č.4, 5, 6, 7 a výhybek č. 12, 13, 14, 16 v ŽST Prostřední Žleb</v>
      </c>
      <c r="F79" s="32"/>
      <c r="G79" s="32"/>
      <c r="H79" s="32"/>
      <c r="I79" s="143"/>
      <c r="J79" s="39"/>
      <c r="K79" s="39"/>
      <c r="L79" s="43"/>
    </row>
    <row r="80" ht="12" customHeight="1">
      <c r="B80" s="21"/>
      <c r="C80" s="32" t="s">
        <v>129</v>
      </c>
      <c r="D80" s="22"/>
      <c r="E80" s="22"/>
      <c r="F80" s="22"/>
      <c r="G80" s="22"/>
      <c r="H80" s="22"/>
      <c r="I80" s="136"/>
      <c r="J80" s="22"/>
      <c r="K80" s="22"/>
      <c r="L80" s="20"/>
    </row>
    <row r="81" ht="16.5" customHeight="1">
      <c r="B81" s="21"/>
      <c r="C81" s="22"/>
      <c r="D81" s="22"/>
      <c r="E81" s="171" t="s">
        <v>130</v>
      </c>
      <c r="F81" s="22"/>
      <c r="G81" s="22"/>
      <c r="H81" s="22"/>
      <c r="I81" s="136"/>
      <c r="J81" s="22"/>
      <c r="K81" s="22"/>
      <c r="L81" s="20"/>
    </row>
    <row r="82" ht="12" customHeight="1">
      <c r="B82" s="21"/>
      <c r="C82" s="32" t="s">
        <v>131</v>
      </c>
      <c r="D82" s="22"/>
      <c r="E82" s="22"/>
      <c r="F82" s="22"/>
      <c r="G82" s="22"/>
      <c r="H82" s="22"/>
      <c r="I82" s="136"/>
      <c r="J82" s="22"/>
      <c r="K82" s="22"/>
      <c r="L82" s="20"/>
    </row>
    <row r="83" s="1" customFormat="1" ht="16.5" customHeight="1">
      <c r="B83" s="38"/>
      <c r="C83" s="39"/>
      <c r="D83" s="39"/>
      <c r="E83" s="32" t="s">
        <v>132</v>
      </c>
      <c r="F83" s="39"/>
      <c r="G83" s="39"/>
      <c r="H83" s="39"/>
      <c r="I83" s="143"/>
      <c r="J83" s="39"/>
      <c r="K83" s="39"/>
      <c r="L83" s="43"/>
    </row>
    <row r="84" s="1" customFormat="1" ht="12" customHeight="1">
      <c r="B84" s="38"/>
      <c r="C84" s="32" t="s">
        <v>133</v>
      </c>
      <c r="D84" s="39"/>
      <c r="E84" s="39"/>
      <c r="F84" s="39"/>
      <c r="G84" s="39"/>
      <c r="H84" s="39"/>
      <c r="I84" s="143"/>
      <c r="J84" s="39"/>
      <c r="K84" s="39"/>
      <c r="L84" s="43"/>
    </row>
    <row r="85" s="1" customFormat="1" ht="16.5" customHeight="1">
      <c r="B85" s="38"/>
      <c r="C85" s="39"/>
      <c r="D85" s="39"/>
      <c r="E85" s="64" t="str">
        <f>E13</f>
        <v>SO 01.03 - SO 01.03 - 5. SK</v>
      </c>
      <c r="F85" s="39"/>
      <c r="G85" s="39"/>
      <c r="H85" s="39"/>
      <c r="I85" s="143"/>
      <c r="J85" s="39"/>
      <c r="K85" s="39"/>
      <c r="L85" s="43"/>
    </row>
    <row r="86" s="1" customFormat="1" ht="6.96" customHeight="1">
      <c r="B86" s="38"/>
      <c r="C86" s="39"/>
      <c r="D86" s="39"/>
      <c r="E86" s="39"/>
      <c r="F86" s="39"/>
      <c r="G86" s="39"/>
      <c r="H86" s="39"/>
      <c r="I86" s="143"/>
      <c r="J86" s="39"/>
      <c r="K86" s="39"/>
      <c r="L86" s="43"/>
    </row>
    <row r="87" s="1" customFormat="1" ht="12" customHeight="1">
      <c r="B87" s="38"/>
      <c r="C87" s="32" t="s">
        <v>21</v>
      </c>
      <c r="D87" s="39"/>
      <c r="E87" s="39"/>
      <c r="F87" s="27" t="str">
        <f>F16</f>
        <v>trať 083</v>
      </c>
      <c r="G87" s="39"/>
      <c r="H87" s="39"/>
      <c r="I87" s="145" t="s">
        <v>23</v>
      </c>
      <c r="J87" s="67" t="str">
        <f>IF(J16="","",J16)</f>
        <v>20. 3. 2019</v>
      </c>
      <c r="K87" s="39"/>
      <c r="L87" s="43"/>
    </row>
    <row r="88" s="1" customFormat="1" ht="6.96" customHeight="1"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43"/>
    </row>
    <row r="89" s="1" customFormat="1" ht="13.65" customHeight="1">
      <c r="B89" s="38"/>
      <c r="C89" s="32" t="s">
        <v>25</v>
      </c>
      <c r="D89" s="39"/>
      <c r="E89" s="39"/>
      <c r="F89" s="27" t="str">
        <f>E19</f>
        <v>SŽDC s.o., OŘ Ústí n.L., ST Ústí n.L.</v>
      </c>
      <c r="G89" s="39"/>
      <c r="H89" s="39"/>
      <c r="I89" s="145" t="s">
        <v>33</v>
      </c>
      <c r="J89" s="36" t="str">
        <f>E25</f>
        <v xml:space="preserve"> </v>
      </c>
      <c r="K89" s="39"/>
      <c r="L89" s="43"/>
    </row>
    <row r="90" s="1" customFormat="1" ht="13.65" customHeight="1">
      <c r="B90" s="38"/>
      <c r="C90" s="32" t="s">
        <v>31</v>
      </c>
      <c r="D90" s="39"/>
      <c r="E90" s="39"/>
      <c r="F90" s="27" t="str">
        <f>IF(E22="","",E22)</f>
        <v>Vyplň údaj</v>
      </c>
      <c r="G90" s="39"/>
      <c r="H90" s="39"/>
      <c r="I90" s="145" t="s">
        <v>36</v>
      </c>
      <c r="J90" s="36" t="str">
        <f>E28</f>
        <v xml:space="preserve"> </v>
      </c>
      <c r="K90" s="39"/>
      <c r="L90" s="43"/>
    </row>
    <row r="91" s="1" customFormat="1" ht="10.32" customHeight="1">
      <c r="B91" s="38"/>
      <c r="C91" s="39"/>
      <c r="D91" s="39"/>
      <c r="E91" s="39"/>
      <c r="F91" s="39"/>
      <c r="G91" s="39"/>
      <c r="H91" s="39"/>
      <c r="I91" s="143"/>
      <c r="J91" s="39"/>
      <c r="K91" s="39"/>
      <c r="L91" s="43"/>
    </row>
    <row r="92" s="10" customFormat="1" ht="29.28" customHeight="1">
      <c r="B92" s="190"/>
      <c r="C92" s="191" t="s">
        <v>142</v>
      </c>
      <c r="D92" s="192" t="s">
        <v>58</v>
      </c>
      <c r="E92" s="192" t="s">
        <v>54</v>
      </c>
      <c r="F92" s="192" t="s">
        <v>55</v>
      </c>
      <c r="G92" s="192" t="s">
        <v>143</v>
      </c>
      <c r="H92" s="192" t="s">
        <v>144</v>
      </c>
      <c r="I92" s="193" t="s">
        <v>145</v>
      </c>
      <c r="J92" s="192" t="s">
        <v>137</v>
      </c>
      <c r="K92" s="194" t="s">
        <v>146</v>
      </c>
      <c r="L92" s="195"/>
      <c r="M92" s="87" t="s">
        <v>19</v>
      </c>
      <c r="N92" s="88" t="s">
        <v>43</v>
      </c>
      <c r="O92" s="88" t="s">
        <v>147</v>
      </c>
      <c r="P92" s="88" t="s">
        <v>148</v>
      </c>
      <c r="Q92" s="88" t="s">
        <v>149</v>
      </c>
      <c r="R92" s="88" t="s">
        <v>150</v>
      </c>
      <c r="S92" s="88" t="s">
        <v>151</v>
      </c>
      <c r="T92" s="89" t="s">
        <v>152</v>
      </c>
    </row>
    <row r="93" s="1" customFormat="1" ht="22.8" customHeight="1">
      <c r="B93" s="38"/>
      <c r="C93" s="94" t="s">
        <v>153</v>
      </c>
      <c r="D93" s="39"/>
      <c r="E93" s="39"/>
      <c r="F93" s="39"/>
      <c r="G93" s="39"/>
      <c r="H93" s="39"/>
      <c r="I93" s="143"/>
      <c r="J93" s="196">
        <f>BK93</f>
        <v>0</v>
      </c>
      <c r="K93" s="39"/>
      <c r="L93" s="43"/>
      <c r="M93" s="90"/>
      <c r="N93" s="91"/>
      <c r="O93" s="91"/>
      <c r="P93" s="197">
        <f>P94</f>
        <v>0</v>
      </c>
      <c r="Q93" s="91"/>
      <c r="R93" s="197">
        <f>R94</f>
        <v>5.4000000000000004</v>
      </c>
      <c r="S93" s="91"/>
      <c r="T93" s="198">
        <f>T94</f>
        <v>0</v>
      </c>
      <c r="AT93" s="17" t="s">
        <v>72</v>
      </c>
      <c r="AU93" s="17" t="s">
        <v>138</v>
      </c>
      <c r="BK93" s="199">
        <f>BK94</f>
        <v>0</v>
      </c>
    </row>
    <row r="94" s="11" customFormat="1" ht="25.92" customHeight="1">
      <c r="B94" s="200"/>
      <c r="C94" s="201"/>
      <c r="D94" s="202" t="s">
        <v>72</v>
      </c>
      <c r="E94" s="203" t="s">
        <v>154</v>
      </c>
      <c r="F94" s="203" t="s">
        <v>155</v>
      </c>
      <c r="G94" s="201"/>
      <c r="H94" s="201"/>
      <c r="I94" s="204"/>
      <c r="J94" s="205">
        <f>BK94</f>
        <v>0</v>
      </c>
      <c r="K94" s="201"/>
      <c r="L94" s="206"/>
      <c r="M94" s="207"/>
      <c r="N94" s="208"/>
      <c r="O94" s="208"/>
      <c r="P94" s="209">
        <f>P95</f>
        <v>0</v>
      </c>
      <c r="Q94" s="208"/>
      <c r="R94" s="209">
        <f>R95</f>
        <v>5.4000000000000004</v>
      </c>
      <c r="S94" s="208"/>
      <c r="T94" s="210">
        <f>T95</f>
        <v>0</v>
      </c>
      <c r="AR94" s="211" t="s">
        <v>77</v>
      </c>
      <c r="AT94" s="212" t="s">
        <v>72</v>
      </c>
      <c r="AU94" s="212" t="s">
        <v>73</v>
      </c>
      <c r="AY94" s="211" t="s">
        <v>156</v>
      </c>
      <c r="BK94" s="213">
        <f>BK95</f>
        <v>0</v>
      </c>
    </row>
    <row r="95" s="11" customFormat="1" ht="22.8" customHeight="1">
      <c r="B95" s="200"/>
      <c r="C95" s="201"/>
      <c r="D95" s="202" t="s">
        <v>72</v>
      </c>
      <c r="E95" s="214" t="s">
        <v>157</v>
      </c>
      <c r="F95" s="214" t="s">
        <v>158</v>
      </c>
      <c r="G95" s="201"/>
      <c r="H95" s="201"/>
      <c r="I95" s="204"/>
      <c r="J95" s="215">
        <f>BK95</f>
        <v>0</v>
      </c>
      <c r="K95" s="201"/>
      <c r="L95" s="206"/>
      <c r="M95" s="207"/>
      <c r="N95" s="208"/>
      <c r="O95" s="208"/>
      <c r="P95" s="209">
        <f>SUM(P96:P122)</f>
        <v>0</v>
      </c>
      <c r="Q95" s="208"/>
      <c r="R95" s="209">
        <f>SUM(R96:R122)</f>
        <v>5.4000000000000004</v>
      </c>
      <c r="S95" s="208"/>
      <c r="T95" s="210">
        <f>SUM(T96:T122)</f>
        <v>0</v>
      </c>
      <c r="AR95" s="211" t="s">
        <v>77</v>
      </c>
      <c r="AT95" s="212" t="s">
        <v>72</v>
      </c>
      <c r="AU95" s="212" t="s">
        <v>77</v>
      </c>
      <c r="AY95" s="211" t="s">
        <v>156</v>
      </c>
      <c r="BK95" s="213">
        <f>SUM(BK96:BK122)</f>
        <v>0</v>
      </c>
    </row>
    <row r="96" s="1" customFormat="1" ht="33.75" customHeight="1">
      <c r="B96" s="38"/>
      <c r="C96" s="216" t="s">
        <v>77</v>
      </c>
      <c r="D96" s="216" t="s">
        <v>159</v>
      </c>
      <c r="E96" s="217" t="s">
        <v>179</v>
      </c>
      <c r="F96" s="218" t="s">
        <v>180</v>
      </c>
      <c r="G96" s="219" t="s">
        <v>181</v>
      </c>
      <c r="H96" s="220">
        <v>2250</v>
      </c>
      <c r="I96" s="221"/>
      <c r="J96" s="222">
        <f>ROUND(I96*H96,2)</f>
        <v>0</v>
      </c>
      <c r="K96" s="218" t="s">
        <v>163</v>
      </c>
      <c r="L96" s="43"/>
      <c r="M96" s="223" t="s">
        <v>19</v>
      </c>
      <c r="N96" s="224" t="s">
        <v>44</v>
      </c>
      <c r="O96" s="79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AR96" s="17" t="s">
        <v>164</v>
      </c>
      <c r="AT96" s="17" t="s">
        <v>159</v>
      </c>
      <c r="AU96" s="17" t="s">
        <v>81</v>
      </c>
      <c r="AY96" s="17" t="s">
        <v>156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7" t="s">
        <v>77</v>
      </c>
      <c r="BK96" s="227">
        <f>ROUND(I96*H96,2)</f>
        <v>0</v>
      </c>
      <c r="BL96" s="17" t="s">
        <v>164</v>
      </c>
      <c r="BM96" s="17" t="s">
        <v>310</v>
      </c>
    </row>
    <row r="97" s="1" customFormat="1">
      <c r="B97" s="38"/>
      <c r="C97" s="39"/>
      <c r="D97" s="228" t="s">
        <v>166</v>
      </c>
      <c r="E97" s="39"/>
      <c r="F97" s="229" t="s">
        <v>183</v>
      </c>
      <c r="G97" s="39"/>
      <c r="H97" s="39"/>
      <c r="I97" s="143"/>
      <c r="J97" s="39"/>
      <c r="K97" s="39"/>
      <c r="L97" s="43"/>
      <c r="M97" s="230"/>
      <c r="N97" s="79"/>
      <c r="O97" s="79"/>
      <c r="P97" s="79"/>
      <c r="Q97" s="79"/>
      <c r="R97" s="79"/>
      <c r="S97" s="79"/>
      <c r="T97" s="80"/>
      <c r="AT97" s="17" t="s">
        <v>166</v>
      </c>
      <c r="AU97" s="17" t="s">
        <v>81</v>
      </c>
    </row>
    <row r="98" s="1" customFormat="1" ht="22.5" customHeight="1">
      <c r="B98" s="38"/>
      <c r="C98" s="242" t="s">
        <v>81</v>
      </c>
      <c r="D98" s="242" t="s">
        <v>185</v>
      </c>
      <c r="E98" s="243" t="s">
        <v>311</v>
      </c>
      <c r="F98" s="244" t="s">
        <v>312</v>
      </c>
      <c r="G98" s="245" t="s">
        <v>162</v>
      </c>
      <c r="H98" s="246">
        <v>4500</v>
      </c>
      <c r="I98" s="247"/>
      <c r="J98" s="248">
        <f>ROUND(I98*H98,2)</f>
        <v>0</v>
      </c>
      <c r="K98" s="244" t="s">
        <v>163</v>
      </c>
      <c r="L98" s="249"/>
      <c r="M98" s="250" t="s">
        <v>19</v>
      </c>
      <c r="N98" s="251" t="s">
        <v>44</v>
      </c>
      <c r="O98" s="79"/>
      <c r="P98" s="225">
        <f>O98*H98</f>
        <v>0</v>
      </c>
      <c r="Q98" s="225">
        <v>0.0011100000000000001</v>
      </c>
      <c r="R98" s="225">
        <f>Q98*H98</f>
        <v>4.9950000000000001</v>
      </c>
      <c r="S98" s="225">
        <v>0</v>
      </c>
      <c r="T98" s="226">
        <f>S98*H98</f>
        <v>0</v>
      </c>
      <c r="AR98" s="17" t="s">
        <v>188</v>
      </c>
      <c r="AT98" s="17" t="s">
        <v>185</v>
      </c>
      <c r="AU98" s="17" t="s">
        <v>81</v>
      </c>
      <c r="AY98" s="17" t="s">
        <v>156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7" t="s">
        <v>77</v>
      </c>
      <c r="BK98" s="227">
        <f>ROUND(I98*H98,2)</f>
        <v>0</v>
      </c>
      <c r="BL98" s="17" t="s">
        <v>164</v>
      </c>
      <c r="BM98" s="17" t="s">
        <v>313</v>
      </c>
    </row>
    <row r="99" s="1" customFormat="1" ht="22.5" customHeight="1">
      <c r="B99" s="38"/>
      <c r="C99" s="242" t="s">
        <v>89</v>
      </c>
      <c r="D99" s="242" t="s">
        <v>185</v>
      </c>
      <c r="E99" s="243" t="s">
        <v>314</v>
      </c>
      <c r="F99" s="244" t="s">
        <v>315</v>
      </c>
      <c r="G99" s="245" t="s">
        <v>162</v>
      </c>
      <c r="H99" s="246">
        <v>2250</v>
      </c>
      <c r="I99" s="247"/>
      <c r="J99" s="248">
        <f>ROUND(I99*H99,2)</f>
        <v>0</v>
      </c>
      <c r="K99" s="244" t="s">
        <v>163</v>
      </c>
      <c r="L99" s="249"/>
      <c r="M99" s="250" t="s">
        <v>19</v>
      </c>
      <c r="N99" s="251" t="s">
        <v>44</v>
      </c>
      <c r="O99" s="79"/>
      <c r="P99" s="225">
        <f>O99*H99</f>
        <v>0</v>
      </c>
      <c r="Q99" s="225">
        <v>0.00018000000000000001</v>
      </c>
      <c r="R99" s="225">
        <f>Q99*H99</f>
        <v>0.40500000000000003</v>
      </c>
      <c r="S99" s="225">
        <v>0</v>
      </c>
      <c r="T99" s="226">
        <f>S99*H99</f>
        <v>0</v>
      </c>
      <c r="AR99" s="17" t="s">
        <v>188</v>
      </c>
      <c r="AT99" s="17" t="s">
        <v>185</v>
      </c>
      <c r="AU99" s="17" t="s">
        <v>81</v>
      </c>
      <c r="AY99" s="17" t="s">
        <v>156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7" t="s">
        <v>77</v>
      </c>
      <c r="BK99" s="227">
        <f>ROUND(I99*H99,2)</f>
        <v>0</v>
      </c>
      <c r="BL99" s="17" t="s">
        <v>164</v>
      </c>
      <c r="BM99" s="17" t="s">
        <v>316</v>
      </c>
    </row>
    <row r="100" s="1" customFormat="1" ht="33.75" customHeight="1">
      <c r="B100" s="38"/>
      <c r="C100" s="216" t="s">
        <v>164</v>
      </c>
      <c r="D100" s="216" t="s">
        <v>159</v>
      </c>
      <c r="E100" s="217" t="s">
        <v>275</v>
      </c>
      <c r="F100" s="218" t="s">
        <v>276</v>
      </c>
      <c r="G100" s="219" t="s">
        <v>277</v>
      </c>
      <c r="H100" s="220">
        <v>20</v>
      </c>
      <c r="I100" s="221"/>
      <c r="J100" s="222">
        <f>ROUND(I100*H100,2)</f>
        <v>0</v>
      </c>
      <c r="K100" s="218" t="s">
        <v>163</v>
      </c>
      <c r="L100" s="43"/>
      <c r="M100" s="223" t="s">
        <v>19</v>
      </c>
      <c r="N100" s="224" t="s">
        <v>44</v>
      </c>
      <c r="O100" s="79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AR100" s="17" t="s">
        <v>164</v>
      </c>
      <c r="AT100" s="17" t="s">
        <v>159</v>
      </c>
      <c r="AU100" s="17" t="s">
        <v>81</v>
      </c>
      <c r="AY100" s="17" t="s">
        <v>156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7" t="s">
        <v>77</v>
      </c>
      <c r="BK100" s="227">
        <f>ROUND(I100*H100,2)</f>
        <v>0</v>
      </c>
      <c r="BL100" s="17" t="s">
        <v>164</v>
      </c>
      <c r="BM100" s="17" t="s">
        <v>317</v>
      </c>
    </row>
    <row r="101" s="1" customFormat="1">
      <c r="B101" s="38"/>
      <c r="C101" s="39"/>
      <c r="D101" s="228" t="s">
        <v>166</v>
      </c>
      <c r="E101" s="39"/>
      <c r="F101" s="229" t="s">
        <v>279</v>
      </c>
      <c r="G101" s="39"/>
      <c r="H101" s="39"/>
      <c r="I101" s="143"/>
      <c r="J101" s="39"/>
      <c r="K101" s="39"/>
      <c r="L101" s="43"/>
      <c r="M101" s="230"/>
      <c r="N101" s="79"/>
      <c r="O101" s="79"/>
      <c r="P101" s="79"/>
      <c r="Q101" s="79"/>
      <c r="R101" s="79"/>
      <c r="S101" s="79"/>
      <c r="T101" s="80"/>
      <c r="AT101" s="17" t="s">
        <v>166</v>
      </c>
      <c r="AU101" s="17" t="s">
        <v>81</v>
      </c>
    </row>
    <row r="102" s="12" customFormat="1">
      <c r="B102" s="231"/>
      <c r="C102" s="232"/>
      <c r="D102" s="228" t="s">
        <v>177</v>
      </c>
      <c r="E102" s="233" t="s">
        <v>19</v>
      </c>
      <c r="F102" s="234" t="s">
        <v>318</v>
      </c>
      <c r="G102" s="232"/>
      <c r="H102" s="235">
        <v>20</v>
      </c>
      <c r="I102" s="236"/>
      <c r="J102" s="232"/>
      <c r="K102" s="232"/>
      <c r="L102" s="237"/>
      <c r="M102" s="238"/>
      <c r="N102" s="239"/>
      <c r="O102" s="239"/>
      <c r="P102" s="239"/>
      <c r="Q102" s="239"/>
      <c r="R102" s="239"/>
      <c r="S102" s="239"/>
      <c r="T102" s="240"/>
      <c r="AT102" s="241" t="s">
        <v>177</v>
      </c>
      <c r="AU102" s="241" t="s">
        <v>81</v>
      </c>
      <c r="AV102" s="12" t="s">
        <v>81</v>
      </c>
      <c r="AW102" s="12" t="s">
        <v>35</v>
      </c>
      <c r="AX102" s="12" t="s">
        <v>77</v>
      </c>
      <c r="AY102" s="241" t="s">
        <v>156</v>
      </c>
    </row>
    <row r="103" s="1" customFormat="1" ht="45" customHeight="1">
      <c r="B103" s="38"/>
      <c r="C103" s="216" t="s">
        <v>157</v>
      </c>
      <c r="D103" s="216" t="s">
        <v>159</v>
      </c>
      <c r="E103" s="217" t="s">
        <v>319</v>
      </c>
      <c r="F103" s="218" t="s">
        <v>320</v>
      </c>
      <c r="G103" s="219" t="s">
        <v>277</v>
      </c>
      <c r="H103" s="220">
        <v>10</v>
      </c>
      <c r="I103" s="221"/>
      <c r="J103" s="222">
        <f>ROUND(I103*H103,2)</f>
        <v>0</v>
      </c>
      <c r="K103" s="218" t="s">
        <v>163</v>
      </c>
      <c r="L103" s="43"/>
      <c r="M103" s="223" t="s">
        <v>19</v>
      </c>
      <c r="N103" s="224" t="s">
        <v>44</v>
      </c>
      <c r="O103" s="79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AR103" s="17" t="s">
        <v>164</v>
      </c>
      <c r="AT103" s="17" t="s">
        <v>159</v>
      </c>
      <c r="AU103" s="17" t="s">
        <v>81</v>
      </c>
      <c r="AY103" s="17" t="s">
        <v>156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7" t="s">
        <v>77</v>
      </c>
      <c r="BK103" s="227">
        <f>ROUND(I103*H103,2)</f>
        <v>0</v>
      </c>
      <c r="BL103" s="17" t="s">
        <v>164</v>
      </c>
      <c r="BM103" s="17" t="s">
        <v>321</v>
      </c>
    </row>
    <row r="104" s="1" customFormat="1">
      <c r="B104" s="38"/>
      <c r="C104" s="39"/>
      <c r="D104" s="228" t="s">
        <v>166</v>
      </c>
      <c r="E104" s="39"/>
      <c r="F104" s="229" t="s">
        <v>322</v>
      </c>
      <c r="G104" s="39"/>
      <c r="H104" s="39"/>
      <c r="I104" s="143"/>
      <c r="J104" s="39"/>
      <c r="K104" s="39"/>
      <c r="L104" s="43"/>
      <c r="M104" s="230"/>
      <c r="N104" s="79"/>
      <c r="O104" s="79"/>
      <c r="P104" s="79"/>
      <c r="Q104" s="79"/>
      <c r="R104" s="79"/>
      <c r="S104" s="79"/>
      <c r="T104" s="80"/>
      <c r="AT104" s="17" t="s">
        <v>166</v>
      </c>
      <c r="AU104" s="17" t="s">
        <v>81</v>
      </c>
    </row>
    <row r="105" s="1" customFormat="1" ht="45" customHeight="1">
      <c r="B105" s="38"/>
      <c r="C105" s="216" t="s">
        <v>184</v>
      </c>
      <c r="D105" s="216" t="s">
        <v>159</v>
      </c>
      <c r="E105" s="217" t="s">
        <v>323</v>
      </c>
      <c r="F105" s="218" t="s">
        <v>324</v>
      </c>
      <c r="G105" s="219" t="s">
        <v>282</v>
      </c>
      <c r="H105" s="220">
        <v>12</v>
      </c>
      <c r="I105" s="221"/>
      <c r="J105" s="222">
        <f>ROUND(I105*H105,2)</f>
        <v>0</v>
      </c>
      <c r="K105" s="218" t="s">
        <v>163</v>
      </c>
      <c r="L105" s="43"/>
      <c r="M105" s="223" t="s">
        <v>19</v>
      </c>
      <c r="N105" s="224" t="s">
        <v>44</v>
      </c>
      <c r="O105" s="79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AR105" s="17" t="s">
        <v>164</v>
      </c>
      <c r="AT105" s="17" t="s">
        <v>159</v>
      </c>
      <c r="AU105" s="17" t="s">
        <v>81</v>
      </c>
      <c r="AY105" s="17" t="s">
        <v>156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7" t="s">
        <v>77</v>
      </c>
      <c r="BK105" s="227">
        <f>ROUND(I105*H105,2)</f>
        <v>0</v>
      </c>
      <c r="BL105" s="17" t="s">
        <v>164</v>
      </c>
      <c r="BM105" s="17" t="s">
        <v>325</v>
      </c>
    </row>
    <row r="106" s="1" customFormat="1">
      <c r="B106" s="38"/>
      <c r="C106" s="39"/>
      <c r="D106" s="228" t="s">
        <v>166</v>
      </c>
      <c r="E106" s="39"/>
      <c r="F106" s="229" t="s">
        <v>284</v>
      </c>
      <c r="G106" s="39"/>
      <c r="H106" s="39"/>
      <c r="I106" s="143"/>
      <c r="J106" s="39"/>
      <c r="K106" s="39"/>
      <c r="L106" s="43"/>
      <c r="M106" s="230"/>
      <c r="N106" s="79"/>
      <c r="O106" s="79"/>
      <c r="P106" s="79"/>
      <c r="Q106" s="79"/>
      <c r="R106" s="79"/>
      <c r="S106" s="79"/>
      <c r="T106" s="80"/>
      <c r="AT106" s="17" t="s">
        <v>166</v>
      </c>
      <c r="AU106" s="17" t="s">
        <v>81</v>
      </c>
    </row>
    <row r="107" s="1" customFormat="1" ht="33.75" customHeight="1">
      <c r="B107" s="38"/>
      <c r="C107" s="216" t="s">
        <v>190</v>
      </c>
      <c r="D107" s="216" t="s">
        <v>159</v>
      </c>
      <c r="E107" s="217" t="s">
        <v>326</v>
      </c>
      <c r="F107" s="218" t="s">
        <v>327</v>
      </c>
      <c r="G107" s="219" t="s">
        <v>277</v>
      </c>
      <c r="H107" s="220">
        <v>1340</v>
      </c>
      <c r="I107" s="221"/>
      <c r="J107" s="222">
        <f>ROUND(I107*H107,2)</f>
        <v>0</v>
      </c>
      <c r="K107" s="218" t="s">
        <v>163</v>
      </c>
      <c r="L107" s="43"/>
      <c r="M107" s="223" t="s">
        <v>19</v>
      </c>
      <c r="N107" s="224" t="s">
        <v>44</v>
      </c>
      <c r="O107" s="79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AR107" s="17" t="s">
        <v>164</v>
      </c>
      <c r="AT107" s="17" t="s">
        <v>159</v>
      </c>
      <c r="AU107" s="17" t="s">
        <v>81</v>
      </c>
      <c r="AY107" s="17" t="s">
        <v>156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7" t="s">
        <v>77</v>
      </c>
      <c r="BK107" s="227">
        <f>ROUND(I107*H107,2)</f>
        <v>0</v>
      </c>
      <c r="BL107" s="17" t="s">
        <v>164</v>
      </c>
      <c r="BM107" s="17" t="s">
        <v>328</v>
      </c>
    </row>
    <row r="108" s="1" customFormat="1">
      <c r="B108" s="38"/>
      <c r="C108" s="39"/>
      <c r="D108" s="228" t="s">
        <v>166</v>
      </c>
      <c r="E108" s="39"/>
      <c r="F108" s="229" t="s">
        <v>288</v>
      </c>
      <c r="G108" s="39"/>
      <c r="H108" s="39"/>
      <c r="I108" s="143"/>
      <c r="J108" s="39"/>
      <c r="K108" s="39"/>
      <c r="L108" s="43"/>
      <c r="M108" s="230"/>
      <c r="N108" s="79"/>
      <c r="O108" s="79"/>
      <c r="P108" s="79"/>
      <c r="Q108" s="79"/>
      <c r="R108" s="79"/>
      <c r="S108" s="79"/>
      <c r="T108" s="80"/>
      <c r="AT108" s="17" t="s">
        <v>166</v>
      </c>
      <c r="AU108" s="17" t="s">
        <v>81</v>
      </c>
    </row>
    <row r="109" s="1" customFormat="1" ht="33.75" customHeight="1">
      <c r="B109" s="38"/>
      <c r="C109" s="216" t="s">
        <v>188</v>
      </c>
      <c r="D109" s="216" t="s">
        <v>159</v>
      </c>
      <c r="E109" s="217" t="s">
        <v>329</v>
      </c>
      <c r="F109" s="218" t="s">
        <v>330</v>
      </c>
      <c r="G109" s="219" t="s">
        <v>277</v>
      </c>
      <c r="H109" s="220">
        <v>1340</v>
      </c>
      <c r="I109" s="221"/>
      <c r="J109" s="222">
        <f>ROUND(I109*H109,2)</f>
        <v>0</v>
      </c>
      <c r="K109" s="218" t="s">
        <v>163</v>
      </c>
      <c r="L109" s="43"/>
      <c r="M109" s="223" t="s">
        <v>19</v>
      </c>
      <c r="N109" s="224" t="s">
        <v>44</v>
      </c>
      <c r="O109" s="79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AR109" s="17" t="s">
        <v>164</v>
      </c>
      <c r="AT109" s="17" t="s">
        <v>159</v>
      </c>
      <c r="AU109" s="17" t="s">
        <v>81</v>
      </c>
      <c r="AY109" s="17" t="s">
        <v>156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7" t="s">
        <v>77</v>
      </c>
      <c r="BK109" s="227">
        <f>ROUND(I109*H109,2)</f>
        <v>0</v>
      </c>
      <c r="BL109" s="17" t="s">
        <v>164</v>
      </c>
      <c r="BM109" s="17" t="s">
        <v>331</v>
      </c>
    </row>
    <row r="110" s="1" customFormat="1">
      <c r="B110" s="38"/>
      <c r="C110" s="39"/>
      <c r="D110" s="228" t="s">
        <v>166</v>
      </c>
      <c r="E110" s="39"/>
      <c r="F110" s="229" t="s">
        <v>288</v>
      </c>
      <c r="G110" s="39"/>
      <c r="H110" s="39"/>
      <c r="I110" s="143"/>
      <c r="J110" s="39"/>
      <c r="K110" s="39"/>
      <c r="L110" s="43"/>
      <c r="M110" s="230"/>
      <c r="N110" s="79"/>
      <c r="O110" s="79"/>
      <c r="P110" s="79"/>
      <c r="Q110" s="79"/>
      <c r="R110" s="79"/>
      <c r="S110" s="79"/>
      <c r="T110" s="80"/>
      <c r="AT110" s="17" t="s">
        <v>166</v>
      </c>
      <c r="AU110" s="17" t="s">
        <v>81</v>
      </c>
    </row>
    <row r="111" s="1" customFormat="1" ht="33.75" customHeight="1">
      <c r="B111" s="38"/>
      <c r="C111" s="216" t="s">
        <v>198</v>
      </c>
      <c r="D111" s="216" t="s">
        <v>159</v>
      </c>
      <c r="E111" s="217" t="s">
        <v>293</v>
      </c>
      <c r="F111" s="218" t="s">
        <v>294</v>
      </c>
      <c r="G111" s="219" t="s">
        <v>282</v>
      </c>
      <c r="H111" s="220">
        <v>4</v>
      </c>
      <c r="I111" s="221"/>
      <c r="J111" s="222">
        <f>ROUND(I111*H111,2)</f>
        <v>0</v>
      </c>
      <c r="K111" s="218" t="s">
        <v>163</v>
      </c>
      <c r="L111" s="43"/>
      <c r="M111" s="223" t="s">
        <v>19</v>
      </c>
      <c r="N111" s="224" t="s">
        <v>44</v>
      </c>
      <c r="O111" s="79"/>
      <c r="P111" s="225">
        <f>O111*H111</f>
        <v>0</v>
      </c>
      <c r="Q111" s="225">
        <v>0</v>
      </c>
      <c r="R111" s="225">
        <f>Q111*H111</f>
        <v>0</v>
      </c>
      <c r="S111" s="225">
        <v>0</v>
      </c>
      <c r="T111" s="226">
        <f>S111*H111</f>
        <v>0</v>
      </c>
      <c r="AR111" s="17" t="s">
        <v>164</v>
      </c>
      <c r="AT111" s="17" t="s">
        <v>159</v>
      </c>
      <c r="AU111" s="17" t="s">
        <v>81</v>
      </c>
      <c r="AY111" s="17" t="s">
        <v>156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7" t="s">
        <v>77</v>
      </c>
      <c r="BK111" s="227">
        <f>ROUND(I111*H111,2)</f>
        <v>0</v>
      </c>
      <c r="BL111" s="17" t="s">
        <v>164</v>
      </c>
      <c r="BM111" s="17" t="s">
        <v>332</v>
      </c>
    </row>
    <row r="112" s="1" customFormat="1">
      <c r="B112" s="38"/>
      <c r="C112" s="39"/>
      <c r="D112" s="228" t="s">
        <v>166</v>
      </c>
      <c r="E112" s="39"/>
      <c r="F112" s="229" t="s">
        <v>296</v>
      </c>
      <c r="G112" s="39"/>
      <c r="H112" s="39"/>
      <c r="I112" s="143"/>
      <c r="J112" s="39"/>
      <c r="K112" s="39"/>
      <c r="L112" s="43"/>
      <c r="M112" s="230"/>
      <c r="N112" s="79"/>
      <c r="O112" s="79"/>
      <c r="P112" s="79"/>
      <c r="Q112" s="79"/>
      <c r="R112" s="79"/>
      <c r="S112" s="79"/>
      <c r="T112" s="80"/>
      <c r="AT112" s="17" t="s">
        <v>166</v>
      </c>
      <c r="AU112" s="17" t="s">
        <v>81</v>
      </c>
    </row>
    <row r="113" s="1" customFormat="1" ht="78.75" customHeight="1">
      <c r="B113" s="38"/>
      <c r="C113" s="216" t="s">
        <v>202</v>
      </c>
      <c r="D113" s="216" t="s">
        <v>159</v>
      </c>
      <c r="E113" s="217" t="s">
        <v>222</v>
      </c>
      <c r="F113" s="218" t="s">
        <v>223</v>
      </c>
      <c r="G113" s="219" t="s">
        <v>224</v>
      </c>
      <c r="H113" s="220">
        <v>0.40500000000000003</v>
      </c>
      <c r="I113" s="221"/>
      <c r="J113" s="222">
        <f>ROUND(I113*H113,2)</f>
        <v>0</v>
      </c>
      <c r="K113" s="218" t="s">
        <v>163</v>
      </c>
      <c r="L113" s="43"/>
      <c r="M113" s="223" t="s">
        <v>19</v>
      </c>
      <c r="N113" s="224" t="s">
        <v>44</v>
      </c>
      <c r="O113" s="79"/>
      <c r="P113" s="225">
        <f>O113*H113</f>
        <v>0</v>
      </c>
      <c r="Q113" s="225">
        <v>0</v>
      </c>
      <c r="R113" s="225">
        <f>Q113*H113</f>
        <v>0</v>
      </c>
      <c r="S113" s="225">
        <v>0</v>
      </c>
      <c r="T113" s="226">
        <f>S113*H113</f>
        <v>0</v>
      </c>
      <c r="AR113" s="17" t="s">
        <v>164</v>
      </c>
      <c r="AT113" s="17" t="s">
        <v>159</v>
      </c>
      <c r="AU113" s="17" t="s">
        <v>81</v>
      </c>
      <c r="AY113" s="17" t="s">
        <v>156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7" t="s">
        <v>77</v>
      </c>
      <c r="BK113" s="227">
        <f>ROUND(I113*H113,2)</f>
        <v>0</v>
      </c>
      <c r="BL113" s="17" t="s">
        <v>164</v>
      </c>
      <c r="BM113" s="17" t="s">
        <v>333</v>
      </c>
    </row>
    <row r="114" s="1" customFormat="1">
      <c r="B114" s="38"/>
      <c r="C114" s="39"/>
      <c r="D114" s="228" t="s">
        <v>166</v>
      </c>
      <c r="E114" s="39"/>
      <c r="F114" s="229" t="s">
        <v>226</v>
      </c>
      <c r="G114" s="39"/>
      <c r="H114" s="39"/>
      <c r="I114" s="143"/>
      <c r="J114" s="39"/>
      <c r="K114" s="39"/>
      <c r="L114" s="43"/>
      <c r="M114" s="230"/>
      <c r="N114" s="79"/>
      <c r="O114" s="79"/>
      <c r="P114" s="79"/>
      <c r="Q114" s="79"/>
      <c r="R114" s="79"/>
      <c r="S114" s="79"/>
      <c r="T114" s="80"/>
      <c r="AT114" s="17" t="s">
        <v>166</v>
      </c>
      <c r="AU114" s="17" t="s">
        <v>81</v>
      </c>
    </row>
    <row r="115" s="13" customFormat="1">
      <c r="B115" s="252"/>
      <c r="C115" s="253"/>
      <c r="D115" s="228" t="s">
        <v>177</v>
      </c>
      <c r="E115" s="254" t="s">
        <v>19</v>
      </c>
      <c r="F115" s="255" t="s">
        <v>334</v>
      </c>
      <c r="G115" s="253"/>
      <c r="H115" s="254" t="s">
        <v>19</v>
      </c>
      <c r="I115" s="256"/>
      <c r="J115" s="253"/>
      <c r="K115" s="253"/>
      <c r="L115" s="257"/>
      <c r="M115" s="258"/>
      <c r="N115" s="259"/>
      <c r="O115" s="259"/>
      <c r="P115" s="259"/>
      <c r="Q115" s="259"/>
      <c r="R115" s="259"/>
      <c r="S115" s="259"/>
      <c r="T115" s="260"/>
      <c r="AT115" s="261" t="s">
        <v>177</v>
      </c>
      <c r="AU115" s="261" t="s">
        <v>81</v>
      </c>
      <c r="AV115" s="13" t="s">
        <v>77</v>
      </c>
      <c r="AW115" s="13" t="s">
        <v>35</v>
      </c>
      <c r="AX115" s="13" t="s">
        <v>73</v>
      </c>
      <c r="AY115" s="261" t="s">
        <v>156</v>
      </c>
    </row>
    <row r="116" s="12" customFormat="1">
      <c r="B116" s="231"/>
      <c r="C116" s="232"/>
      <c r="D116" s="228" t="s">
        <v>177</v>
      </c>
      <c r="E116" s="233" t="s">
        <v>19</v>
      </c>
      <c r="F116" s="234" t="s">
        <v>335</v>
      </c>
      <c r="G116" s="232"/>
      <c r="H116" s="235">
        <v>0.40500000000000003</v>
      </c>
      <c r="I116" s="236"/>
      <c r="J116" s="232"/>
      <c r="K116" s="232"/>
      <c r="L116" s="237"/>
      <c r="M116" s="238"/>
      <c r="N116" s="239"/>
      <c r="O116" s="239"/>
      <c r="P116" s="239"/>
      <c r="Q116" s="239"/>
      <c r="R116" s="239"/>
      <c r="S116" s="239"/>
      <c r="T116" s="240"/>
      <c r="AT116" s="241" t="s">
        <v>177</v>
      </c>
      <c r="AU116" s="241" t="s">
        <v>81</v>
      </c>
      <c r="AV116" s="12" t="s">
        <v>81</v>
      </c>
      <c r="AW116" s="12" t="s">
        <v>35</v>
      </c>
      <c r="AX116" s="12" t="s">
        <v>77</v>
      </c>
      <c r="AY116" s="241" t="s">
        <v>156</v>
      </c>
    </row>
    <row r="117" s="1" customFormat="1" ht="33.75" customHeight="1">
      <c r="B117" s="38"/>
      <c r="C117" s="216" t="s">
        <v>206</v>
      </c>
      <c r="D117" s="216" t="s">
        <v>159</v>
      </c>
      <c r="E117" s="217" t="s">
        <v>243</v>
      </c>
      <c r="F117" s="218" t="s">
        <v>244</v>
      </c>
      <c r="G117" s="219" t="s">
        <v>224</v>
      </c>
      <c r="H117" s="220">
        <v>0.40500000000000003</v>
      </c>
      <c r="I117" s="221"/>
      <c r="J117" s="222">
        <f>ROUND(I117*H117,2)</f>
        <v>0</v>
      </c>
      <c r="K117" s="218" t="s">
        <v>163</v>
      </c>
      <c r="L117" s="43"/>
      <c r="M117" s="223" t="s">
        <v>19</v>
      </c>
      <c r="N117" s="224" t="s">
        <v>44</v>
      </c>
      <c r="O117" s="79"/>
      <c r="P117" s="225">
        <f>O117*H117</f>
        <v>0</v>
      </c>
      <c r="Q117" s="225">
        <v>0</v>
      </c>
      <c r="R117" s="225">
        <f>Q117*H117</f>
        <v>0</v>
      </c>
      <c r="S117" s="225">
        <v>0</v>
      </c>
      <c r="T117" s="226">
        <f>S117*H117</f>
        <v>0</v>
      </c>
      <c r="AR117" s="17" t="s">
        <v>164</v>
      </c>
      <c r="AT117" s="17" t="s">
        <v>159</v>
      </c>
      <c r="AU117" s="17" t="s">
        <v>81</v>
      </c>
      <c r="AY117" s="17" t="s">
        <v>156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7" t="s">
        <v>77</v>
      </c>
      <c r="BK117" s="227">
        <f>ROUND(I117*H117,2)</f>
        <v>0</v>
      </c>
      <c r="BL117" s="17" t="s">
        <v>164</v>
      </c>
      <c r="BM117" s="17" t="s">
        <v>336</v>
      </c>
    </row>
    <row r="118" s="1" customFormat="1">
      <c r="B118" s="38"/>
      <c r="C118" s="39"/>
      <c r="D118" s="228" t="s">
        <v>166</v>
      </c>
      <c r="E118" s="39"/>
      <c r="F118" s="229" t="s">
        <v>237</v>
      </c>
      <c r="G118" s="39"/>
      <c r="H118" s="39"/>
      <c r="I118" s="143"/>
      <c r="J118" s="39"/>
      <c r="K118" s="39"/>
      <c r="L118" s="43"/>
      <c r="M118" s="230"/>
      <c r="N118" s="79"/>
      <c r="O118" s="79"/>
      <c r="P118" s="79"/>
      <c r="Q118" s="79"/>
      <c r="R118" s="79"/>
      <c r="S118" s="79"/>
      <c r="T118" s="80"/>
      <c r="AT118" s="17" t="s">
        <v>166</v>
      </c>
      <c r="AU118" s="17" t="s">
        <v>81</v>
      </c>
    </row>
    <row r="119" s="1" customFormat="1" ht="78.75" customHeight="1">
      <c r="B119" s="38"/>
      <c r="C119" s="216" t="s">
        <v>211</v>
      </c>
      <c r="D119" s="216" t="s">
        <v>159</v>
      </c>
      <c r="E119" s="217" t="s">
        <v>246</v>
      </c>
      <c r="F119" s="218" t="s">
        <v>247</v>
      </c>
      <c r="G119" s="219" t="s">
        <v>224</v>
      </c>
      <c r="H119" s="220">
        <v>5.4000000000000004</v>
      </c>
      <c r="I119" s="221"/>
      <c r="J119" s="222">
        <f>ROUND(I119*H119,2)</f>
        <v>0</v>
      </c>
      <c r="K119" s="218" t="s">
        <v>163</v>
      </c>
      <c r="L119" s="43"/>
      <c r="M119" s="223" t="s">
        <v>19</v>
      </c>
      <c r="N119" s="224" t="s">
        <v>44</v>
      </c>
      <c r="O119" s="79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6">
        <f>S119*H119</f>
        <v>0</v>
      </c>
      <c r="AR119" s="17" t="s">
        <v>164</v>
      </c>
      <c r="AT119" s="17" t="s">
        <v>159</v>
      </c>
      <c r="AU119" s="17" t="s">
        <v>81</v>
      </c>
      <c r="AY119" s="17" t="s">
        <v>156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7" t="s">
        <v>77</v>
      </c>
      <c r="BK119" s="227">
        <f>ROUND(I119*H119,2)</f>
        <v>0</v>
      </c>
      <c r="BL119" s="17" t="s">
        <v>164</v>
      </c>
      <c r="BM119" s="17" t="s">
        <v>337</v>
      </c>
    </row>
    <row r="120" s="1" customFormat="1">
      <c r="B120" s="38"/>
      <c r="C120" s="39"/>
      <c r="D120" s="228" t="s">
        <v>166</v>
      </c>
      <c r="E120" s="39"/>
      <c r="F120" s="229" t="s">
        <v>226</v>
      </c>
      <c r="G120" s="39"/>
      <c r="H120" s="39"/>
      <c r="I120" s="143"/>
      <c r="J120" s="39"/>
      <c r="K120" s="39"/>
      <c r="L120" s="43"/>
      <c r="M120" s="230"/>
      <c r="N120" s="79"/>
      <c r="O120" s="79"/>
      <c r="P120" s="79"/>
      <c r="Q120" s="79"/>
      <c r="R120" s="79"/>
      <c r="S120" s="79"/>
      <c r="T120" s="80"/>
      <c r="AT120" s="17" t="s">
        <v>166</v>
      </c>
      <c r="AU120" s="17" t="s">
        <v>81</v>
      </c>
    </row>
    <row r="121" s="13" customFormat="1">
      <c r="B121" s="252"/>
      <c r="C121" s="253"/>
      <c r="D121" s="228" t="s">
        <v>177</v>
      </c>
      <c r="E121" s="254" t="s">
        <v>19</v>
      </c>
      <c r="F121" s="255" t="s">
        <v>338</v>
      </c>
      <c r="G121" s="253"/>
      <c r="H121" s="254" t="s">
        <v>19</v>
      </c>
      <c r="I121" s="256"/>
      <c r="J121" s="253"/>
      <c r="K121" s="253"/>
      <c r="L121" s="257"/>
      <c r="M121" s="258"/>
      <c r="N121" s="259"/>
      <c r="O121" s="259"/>
      <c r="P121" s="259"/>
      <c r="Q121" s="259"/>
      <c r="R121" s="259"/>
      <c r="S121" s="259"/>
      <c r="T121" s="260"/>
      <c r="AT121" s="261" t="s">
        <v>177</v>
      </c>
      <c r="AU121" s="261" t="s">
        <v>81</v>
      </c>
      <c r="AV121" s="13" t="s">
        <v>77</v>
      </c>
      <c r="AW121" s="13" t="s">
        <v>35</v>
      </c>
      <c r="AX121" s="13" t="s">
        <v>73</v>
      </c>
      <c r="AY121" s="261" t="s">
        <v>156</v>
      </c>
    </row>
    <row r="122" s="12" customFormat="1">
      <c r="B122" s="231"/>
      <c r="C122" s="232"/>
      <c r="D122" s="228" t="s">
        <v>177</v>
      </c>
      <c r="E122" s="233" t="s">
        <v>19</v>
      </c>
      <c r="F122" s="234" t="s">
        <v>339</v>
      </c>
      <c r="G122" s="232"/>
      <c r="H122" s="235">
        <v>5.4000000000000004</v>
      </c>
      <c r="I122" s="236"/>
      <c r="J122" s="232"/>
      <c r="K122" s="232"/>
      <c r="L122" s="237"/>
      <c r="M122" s="273"/>
      <c r="N122" s="274"/>
      <c r="O122" s="274"/>
      <c r="P122" s="274"/>
      <c r="Q122" s="274"/>
      <c r="R122" s="274"/>
      <c r="S122" s="274"/>
      <c r="T122" s="275"/>
      <c r="AT122" s="241" t="s">
        <v>177</v>
      </c>
      <c r="AU122" s="241" t="s">
        <v>81</v>
      </c>
      <c r="AV122" s="12" t="s">
        <v>81</v>
      </c>
      <c r="AW122" s="12" t="s">
        <v>35</v>
      </c>
      <c r="AX122" s="12" t="s">
        <v>77</v>
      </c>
      <c r="AY122" s="241" t="s">
        <v>156</v>
      </c>
    </row>
    <row r="123" s="1" customFormat="1" ht="6.96" customHeight="1">
      <c r="B123" s="57"/>
      <c r="C123" s="58"/>
      <c r="D123" s="58"/>
      <c r="E123" s="58"/>
      <c r="F123" s="58"/>
      <c r="G123" s="58"/>
      <c r="H123" s="58"/>
      <c r="I123" s="167"/>
      <c r="J123" s="58"/>
      <c r="K123" s="58"/>
      <c r="L123" s="43"/>
    </row>
  </sheetData>
  <sheetProtection sheet="1" autoFilter="0" formatColumns="0" formatRows="0" objects="1" scenarios="1" spinCount="100000" saltValue="tMEP2AS8lBHPBETDTe8Nz/8cMwxwPxzGz9Qlkb/YFJyId6VvIy+B78fg0mqJ7XgjPu8p5LnVkZJFbTvDs55u8A==" hashValue="JcNidZzAQYAIT2ZCSTovTq28/jq6YUQGgUZ5zdG5hl/t/zErSw/Ob3I/V3XcwtNsxMEwv/ig9KBczLCoMNvTsQ==" algorithmName="SHA-512" password="CC35"/>
  <autoFilter ref="C92:K122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99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81</v>
      </c>
    </row>
    <row r="4" ht="24.96" customHeight="1">
      <c r="B4" s="20"/>
      <c r="D4" s="140" t="s">
        <v>128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Oprava staničních kolejí č.4, 5, 6, 7 a výhybek č. 12, 13, 14, 16 v ŽST Prostřední Žleb</v>
      </c>
      <c r="F7" s="141"/>
      <c r="G7" s="141"/>
      <c r="H7" s="141"/>
      <c r="L7" s="20"/>
    </row>
    <row r="8">
      <c r="B8" s="20"/>
      <c r="D8" s="141" t="s">
        <v>129</v>
      </c>
      <c r="L8" s="20"/>
    </row>
    <row r="9" ht="16.5" customHeight="1">
      <c r="B9" s="20"/>
      <c r="E9" s="142" t="s">
        <v>130</v>
      </c>
      <c r="L9" s="20"/>
    </row>
    <row r="10" ht="12" customHeight="1">
      <c r="B10" s="20"/>
      <c r="D10" s="141" t="s">
        <v>131</v>
      </c>
      <c r="L10" s="20"/>
    </row>
    <row r="11" s="1" customFormat="1" ht="16.5" customHeight="1">
      <c r="B11" s="43"/>
      <c r="E11" s="141" t="s">
        <v>132</v>
      </c>
      <c r="F11" s="1"/>
      <c r="G11" s="1"/>
      <c r="H11" s="1"/>
      <c r="I11" s="143"/>
      <c r="L11" s="43"/>
    </row>
    <row r="12" s="1" customFormat="1" ht="12" customHeight="1">
      <c r="B12" s="43"/>
      <c r="D12" s="141" t="s">
        <v>133</v>
      </c>
      <c r="I12" s="143"/>
      <c r="L12" s="43"/>
    </row>
    <row r="13" s="1" customFormat="1" ht="36.96" customHeight="1">
      <c r="B13" s="43"/>
      <c r="E13" s="144" t="s">
        <v>340</v>
      </c>
      <c r="F13" s="1"/>
      <c r="G13" s="1"/>
      <c r="H13" s="1"/>
      <c r="I13" s="143"/>
      <c r="L13" s="43"/>
    </row>
    <row r="14" s="1" customFormat="1">
      <c r="B14" s="43"/>
      <c r="I14" s="143"/>
      <c r="L14" s="43"/>
    </row>
    <row r="15" s="1" customFormat="1" ht="12" customHeight="1">
      <c r="B15" s="43"/>
      <c r="D15" s="141" t="s">
        <v>18</v>
      </c>
      <c r="F15" s="17" t="s">
        <v>19</v>
      </c>
      <c r="I15" s="145" t="s">
        <v>20</v>
      </c>
      <c r="J15" s="17" t="s">
        <v>19</v>
      </c>
      <c r="L15" s="43"/>
    </row>
    <row r="16" s="1" customFormat="1" ht="12" customHeight="1">
      <c r="B16" s="43"/>
      <c r="D16" s="141" t="s">
        <v>21</v>
      </c>
      <c r="F16" s="17" t="s">
        <v>22</v>
      </c>
      <c r="I16" s="145" t="s">
        <v>23</v>
      </c>
      <c r="J16" s="146" t="str">
        <f>'Rekapitulace stavby'!AN8</f>
        <v>20. 3. 2019</v>
      </c>
      <c r="L16" s="43"/>
    </row>
    <row r="17" s="1" customFormat="1" ht="10.8" customHeight="1">
      <c r="B17" s="43"/>
      <c r="I17" s="143"/>
      <c r="L17" s="43"/>
    </row>
    <row r="18" s="1" customFormat="1" ht="12" customHeight="1">
      <c r="B18" s="43"/>
      <c r="D18" s="141" t="s">
        <v>25</v>
      </c>
      <c r="I18" s="145" t="s">
        <v>26</v>
      </c>
      <c r="J18" s="17" t="s">
        <v>27</v>
      </c>
      <c r="L18" s="43"/>
    </row>
    <row r="19" s="1" customFormat="1" ht="18" customHeight="1">
      <c r="B19" s="43"/>
      <c r="E19" s="17" t="s">
        <v>28</v>
      </c>
      <c r="I19" s="145" t="s">
        <v>29</v>
      </c>
      <c r="J19" s="17" t="s">
        <v>30</v>
      </c>
      <c r="L19" s="43"/>
    </row>
    <row r="20" s="1" customFormat="1" ht="6.96" customHeight="1">
      <c r="B20" s="43"/>
      <c r="I20" s="143"/>
      <c r="L20" s="43"/>
    </row>
    <row r="21" s="1" customFormat="1" ht="12" customHeight="1">
      <c r="B21" s="43"/>
      <c r="D21" s="141" t="s">
        <v>31</v>
      </c>
      <c r="I21" s="145" t="s">
        <v>26</v>
      </c>
      <c r="J21" s="33" t="str">
        <f>'Rekapitulace stavby'!AN13</f>
        <v>Vyplň údaj</v>
      </c>
      <c r="L21" s="43"/>
    </row>
    <row r="22" s="1" customFormat="1" ht="18" customHeight="1">
      <c r="B22" s="43"/>
      <c r="E22" s="33" t="str">
        <f>'Rekapitulace stavby'!E14</f>
        <v>Vyplň údaj</v>
      </c>
      <c r="F22" s="17"/>
      <c r="G22" s="17"/>
      <c r="H22" s="17"/>
      <c r="I22" s="145" t="s">
        <v>29</v>
      </c>
      <c r="J22" s="33" t="str">
        <f>'Rekapitulace stavby'!AN14</f>
        <v>Vyplň údaj</v>
      </c>
      <c r="L22" s="43"/>
    </row>
    <row r="23" s="1" customFormat="1" ht="6.96" customHeight="1">
      <c r="B23" s="43"/>
      <c r="I23" s="143"/>
      <c r="L23" s="43"/>
    </row>
    <row r="24" s="1" customFormat="1" ht="12" customHeight="1">
      <c r="B24" s="43"/>
      <c r="D24" s="141" t="s">
        <v>33</v>
      </c>
      <c r="I24" s="145" t="s">
        <v>26</v>
      </c>
      <c r="J24" s="17" t="str">
        <f>IF('Rekapitulace stavby'!AN16="","",'Rekapitulace stavby'!AN16)</f>
        <v/>
      </c>
      <c r="L24" s="43"/>
    </row>
    <row r="25" s="1" customFormat="1" ht="18" customHeight="1">
      <c r="B25" s="43"/>
      <c r="E25" s="17" t="str">
        <f>IF('Rekapitulace stavby'!E17="","",'Rekapitulace stavby'!E17)</f>
        <v xml:space="preserve"> </v>
      </c>
      <c r="I25" s="145" t="s">
        <v>29</v>
      </c>
      <c r="J25" s="17" t="str">
        <f>IF('Rekapitulace stavby'!AN17="","",'Rekapitulace stavby'!AN17)</f>
        <v/>
      </c>
      <c r="L25" s="43"/>
    </row>
    <row r="26" s="1" customFormat="1" ht="6.96" customHeight="1">
      <c r="B26" s="43"/>
      <c r="I26" s="143"/>
      <c r="L26" s="43"/>
    </row>
    <row r="27" s="1" customFormat="1" ht="12" customHeight="1">
      <c r="B27" s="43"/>
      <c r="D27" s="141" t="s">
        <v>36</v>
      </c>
      <c r="I27" s="145" t="s">
        <v>26</v>
      </c>
      <c r="J27" s="17" t="str">
        <f>IF('Rekapitulace stavby'!AN19="","",'Rekapitulace stavby'!AN19)</f>
        <v/>
      </c>
      <c r="L27" s="43"/>
    </row>
    <row r="28" s="1" customFormat="1" ht="18" customHeight="1">
      <c r="B28" s="43"/>
      <c r="E28" s="17" t="str">
        <f>IF('Rekapitulace stavby'!E20="","",'Rekapitulace stavby'!E20)</f>
        <v xml:space="preserve"> </v>
      </c>
      <c r="I28" s="145" t="s">
        <v>29</v>
      </c>
      <c r="J28" s="17" t="str">
        <f>IF('Rekapitulace stavby'!AN20="","",'Rekapitulace stavby'!AN20)</f>
        <v/>
      </c>
      <c r="L28" s="43"/>
    </row>
    <row r="29" s="1" customFormat="1" ht="6.96" customHeight="1">
      <c r="B29" s="43"/>
      <c r="I29" s="143"/>
      <c r="L29" s="43"/>
    </row>
    <row r="30" s="1" customFormat="1" ht="12" customHeight="1">
      <c r="B30" s="43"/>
      <c r="D30" s="141" t="s">
        <v>37</v>
      </c>
      <c r="I30" s="143"/>
      <c r="L30" s="43"/>
    </row>
    <row r="31" s="7" customFormat="1" ht="45" customHeight="1">
      <c r="B31" s="147"/>
      <c r="E31" s="148" t="s">
        <v>38</v>
      </c>
      <c r="F31" s="148"/>
      <c r="G31" s="148"/>
      <c r="H31" s="148"/>
      <c r="I31" s="149"/>
      <c r="L31" s="147"/>
    </row>
    <row r="32" s="1" customFormat="1" ht="6.96" customHeight="1">
      <c r="B32" s="43"/>
      <c r="I32" s="143"/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25.44" customHeight="1">
      <c r="B34" s="43"/>
      <c r="D34" s="151" t="s">
        <v>39</v>
      </c>
      <c r="I34" s="143"/>
      <c r="J34" s="152">
        <f>ROUND(J93, 2)</f>
        <v>0</v>
      </c>
      <c r="L34" s="43"/>
    </row>
    <row r="35" s="1" customFormat="1" ht="6.96" customHeight="1">
      <c r="B35" s="43"/>
      <c r="D35" s="71"/>
      <c r="E35" s="71"/>
      <c r="F35" s="71"/>
      <c r="G35" s="71"/>
      <c r="H35" s="71"/>
      <c r="I35" s="150"/>
      <c r="J35" s="71"/>
      <c r="K35" s="71"/>
      <c r="L35" s="43"/>
    </row>
    <row r="36" s="1" customFormat="1" ht="14.4" customHeight="1">
      <c r="B36" s="43"/>
      <c r="F36" s="153" t="s">
        <v>41</v>
      </c>
      <c r="I36" s="154" t="s">
        <v>40</v>
      </c>
      <c r="J36" s="153" t="s">
        <v>42</v>
      </c>
      <c r="L36" s="43"/>
    </row>
    <row r="37" s="1" customFormat="1" ht="14.4" customHeight="1">
      <c r="B37" s="43"/>
      <c r="D37" s="141" t="s">
        <v>43</v>
      </c>
      <c r="E37" s="141" t="s">
        <v>44</v>
      </c>
      <c r="F37" s="155">
        <f>ROUND((SUM(BE93:BE122)),  2)</f>
        <v>0</v>
      </c>
      <c r="I37" s="156">
        <v>0.20999999999999999</v>
      </c>
      <c r="J37" s="155">
        <f>ROUND(((SUM(BE93:BE122))*I37),  2)</f>
        <v>0</v>
      </c>
      <c r="L37" s="43"/>
    </row>
    <row r="38" s="1" customFormat="1" ht="14.4" customHeight="1">
      <c r="B38" s="43"/>
      <c r="E38" s="141" t="s">
        <v>45</v>
      </c>
      <c r="F38" s="155">
        <f>ROUND((SUM(BF93:BF122)),  2)</f>
        <v>0</v>
      </c>
      <c r="I38" s="156">
        <v>0.14999999999999999</v>
      </c>
      <c r="J38" s="155">
        <f>ROUND(((SUM(BF93:BF122))*I38),  2)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ROUND((SUM(BG93:BG122)),  2)</f>
        <v>0</v>
      </c>
      <c r="I39" s="156">
        <v>0.20999999999999999</v>
      </c>
      <c r="J39" s="155">
        <f>0</f>
        <v>0</v>
      </c>
      <c r="L39" s="43"/>
    </row>
    <row r="40" hidden="1" s="1" customFormat="1" ht="14.4" customHeight="1">
      <c r="B40" s="43"/>
      <c r="E40" s="141" t="s">
        <v>47</v>
      </c>
      <c r="F40" s="155">
        <f>ROUND((SUM(BH93:BH122)),  2)</f>
        <v>0</v>
      </c>
      <c r="I40" s="156">
        <v>0.14999999999999999</v>
      </c>
      <c r="J40" s="155">
        <f>0</f>
        <v>0</v>
      </c>
      <c r="L40" s="43"/>
    </row>
    <row r="41" hidden="1" s="1" customFormat="1" ht="14.4" customHeight="1">
      <c r="B41" s="43"/>
      <c r="E41" s="141" t="s">
        <v>48</v>
      </c>
      <c r="F41" s="155">
        <f>ROUND((SUM(BI93:BI122)),  2)</f>
        <v>0</v>
      </c>
      <c r="I41" s="156">
        <v>0</v>
      </c>
      <c r="J41" s="155">
        <f>0</f>
        <v>0</v>
      </c>
      <c r="L41" s="43"/>
    </row>
    <row r="42" s="1" customFormat="1" ht="6.96" customHeight="1">
      <c r="B42" s="43"/>
      <c r="I42" s="143"/>
      <c r="L42" s="43"/>
    </row>
    <row r="43" s="1" customFormat="1" ht="25.44" customHeight="1">
      <c r="B43" s="43"/>
      <c r="C43" s="157"/>
      <c r="D43" s="158" t="s">
        <v>49</v>
      </c>
      <c r="E43" s="159"/>
      <c r="F43" s="159"/>
      <c r="G43" s="160" t="s">
        <v>50</v>
      </c>
      <c r="H43" s="161" t="s">
        <v>51</v>
      </c>
      <c r="I43" s="162"/>
      <c r="J43" s="163">
        <f>SUM(J34:J41)</f>
        <v>0</v>
      </c>
      <c r="K43" s="164"/>
      <c r="L43" s="43"/>
    </row>
    <row r="44" s="1" customFormat="1" ht="14.4" customHeight="1"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43"/>
    </row>
    <row r="48" s="1" customFormat="1" ht="6.96" customHeight="1">
      <c r="B48" s="168"/>
      <c r="C48" s="169"/>
      <c r="D48" s="169"/>
      <c r="E48" s="169"/>
      <c r="F48" s="169"/>
      <c r="G48" s="169"/>
      <c r="H48" s="169"/>
      <c r="I48" s="170"/>
      <c r="J48" s="169"/>
      <c r="K48" s="169"/>
      <c r="L48" s="43"/>
    </row>
    <row r="49" s="1" customFormat="1" ht="24.96" customHeight="1">
      <c r="B49" s="38"/>
      <c r="C49" s="23" t="s">
        <v>135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6.96" customHeight="1">
      <c r="B50" s="38"/>
      <c r="C50" s="39"/>
      <c r="D50" s="39"/>
      <c r="E50" s="39"/>
      <c r="F50" s="39"/>
      <c r="G50" s="39"/>
      <c r="H50" s="39"/>
      <c r="I50" s="143"/>
      <c r="J50" s="39"/>
      <c r="K50" s="39"/>
      <c r="L50" s="43"/>
    </row>
    <row r="51" s="1" customFormat="1" ht="12" customHeight="1">
      <c r="B51" s="38"/>
      <c r="C51" s="32" t="s">
        <v>16</v>
      </c>
      <c r="D51" s="39"/>
      <c r="E51" s="39"/>
      <c r="F51" s="39"/>
      <c r="G51" s="39"/>
      <c r="H51" s="39"/>
      <c r="I51" s="143"/>
      <c r="J51" s="39"/>
      <c r="K51" s="39"/>
      <c r="L51" s="43"/>
    </row>
    <row r="52" s="1" customFormat="1" ht="16.5" customHeight="1">
      <c r="B52" s="38"/>
      <c r="C52" s="39"/>
      <c r="D52" s="39"/>
      <c r="E52" s="171" t="str">
        <f>E7</f>
        <v>Oprava staničních kolejí č.4, 5, 6, 7 a výhybek č. 12, 13, 14, 16 v ŽST Prostřední Žleb</v>
      </c>
      <c r="F52" s="32"/>
      <c r="G52" s="32"/>
      <c r="H52" s="32"/>
      <c r="I52" s="143"/>
      <c r="J52" s="39"/>
      <c r="K52" s="39"/>
      <c r="L52" s="43"/>
    </row>
    <row r="53" ht="12" customHeight="1">
      <c r="B53" s="21"/>
      <c r="C53" s="32" t="s">
        <v>129</v>
      </c>
      <c r="D53" s="22"/>
      <c r="E53" s="22"/>
      <c r="F53" s="22"/>
      <c r="G53" s="22"/>
      <c r="H53" s="22"/>
      <c r="I53" s="136"/>
      <c r="J53" s="22"/>
      <c r="K53" s="22"/>
      <c r="L53" s="20"/>
    </row>
    <row r="54" ht="16.5" customHeight="1">
      <c r="B54" s="21"/>
      <c r="C54" s="22"/>
      <c r="D54" s="22"/>
      <c r="E54" s="171" t="s">
        <v>130</v>
      </c>
      <c r="F54" s="22"/>
      <c r="G54" s="22"/>
      <c r="H54" s="22"/>
      <c r="I54" s="136"/>
      <c r="J54" s="22"/>
      <c r="K54" s="22"/>
      <c r="L54" s="20"/>
    </row>
    <row r="55" ht="12" customHeight="1">
      <c r="B55" s="21"/>
      <c r="C55" s="32" t="s">
        <v>131</v>
      </c>
      <c r="D55" s="22"/>
      <c r="E55" s="22"/>
      <c r="F55" s="22"/>
      <c r="G55" s="22"/>
      <c r="H55" s="22"/>
      <c r="I55" s="136"/>
      <c r="J55" s="22"/>
      <c r="K55" s="22"/>
      <c r="L55" s="20"/>
    </row>
    <row r="56" s="1" customFormat="1" ht="16.5" customHeight="1">
      <c r="B56" s="38"/>
      <c r="C56" s="39"/>
      <c r="D56" s="39"/>
      <c r="E56" s="32" t="s">
        <v>132</v>
      </c>
      <c r="F56" s="39"/>
      <c r="G56" s="39"/>
      <c r="H56" s="39"/>
      <c r="I56" s="143"/>
      <c r="J56" s="39"/>
      <c r="K56" s="39"/>
      <c r="L56" s="43"/>
    </row>
    <row r="57" s="1" customFormat="1" ht="12" customHeight="1">
      <c r="B57" s="38"/>
      <c r="C57" s="32" t="s">
        <v>133</v>
      </c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16.5" customHeight="1">
      <c r="B58" s="38"/>
      <c r="C58" s="39"/>
      <c r="D58" s="39"/>
      <c r="E58" s="64" t="str">
        <f>E13</f>
        <v>SO 01.04 - SO 01.04 - 7. SK</v>
      </c>
      <c r="F58" s="39"/>
      <c r="G58" s="39"/>
      <c r="H58" s="39"/>
      <c r="I58" s="143"/>
      <c r="J58" s="39"/>
      <c r="K58" s="39"/>
      <c r="L58" s="43"/>
    </row>
    <row r="59" s="1" customFormat="1" ht="6.96" customHeight="1">
      <c r="B59" s="38"/>
      <c r="C59" s="39"/>
      <c r="D59" s="39"/>
      <c r="E59" s="39"/>
      <c r="F59" s="39"/>
      <c r="G59" s="39"/>
      <c r="H59" s="39"/>
      <c r="I59" s="143"/>
      <c r="J59" s="39"/>
      <c r="K59" s="39"/>
      <c r="L59" s="43"/>
    </row>
    <row r="60" s="1" customFormat="1" ht="12" customHeight="1">
      <c r="B60" s="38"/>
      <c r="C60" s="32" t="s">
        <v>21</v>
      </c>
      <c r="D60" s="39"/>
      <c r="E60" s="39"/>
      <c r="F60" s="27" t="str">
        <f>F16</f>
        <v>trať 083</v>
      </c>
      <c r="G60" s="39"/>
      <c r="H60" s="39"/>
      <c r="I60" s="145" t="s">
        <v>23</v>
      </c>
      <c r="J60" s="67" t="str">
        <f>IF(J16="","",J16)</f>
        <v>20. 3. 2019</v>
      </c>
      <c r="K60" s="39"/>
      <c r="L60" s="43"/>
    </row>
    <row r="61" s="1" customFormat="1" ht="6.96" customHeight="1">
      <c r="B61" s="38"/>
      <c r="C61" s="39"/>
      <c r="D61" s="39"/>
      <c r="E61" s="39"/>
      <c r="F61" s="39"/>
      <c r="G61" s="39"/>
      <c r="H61" s="39"/>
      <c r="I61" s="143"/>
      <c r="J61" s="39"/>
      <c r="K61" s="39"/>
      <c r="L61" s="43"/>
    </row>
    <row r="62" s="1" customFormat="1" ht="13.65" customHeight="1">
      <c r="B62" s="38"/>
      <c r="C62" s="32" t="s">
        <v>25</v>
      </c>
      <c r="D62" s="39"/>
      <c r="E62" s="39"/>
      <c r="F62" s="27" t="str">
        <f>E19</f>
        <v>SŽDC s.o., OŘ Ústí n.L., ST Ústí n.L.</v>
      </c>
      <c r="G62" s="39"/>
      <c r="H62" s="39"/>
      <c r="I62" s="145" t="s">
        <v>33</v>
      </c>
      <c r="J62" s="36" t="str">
        <f>E25</f>
        <v xml:space="preserve"> </v>
      </c>
      <c r="K62" s="39"/>
      <c r="L62" s="43"/>
    </row>
    <row r="63" s="1" customFormat="1" ht="13.65" customHeight="1">
      <c r="B63" s="38"/>
      <c r="C63" s="32" t="s">
        <v>31</v>
      </c>
      <c r="D63" s="39"/>
      <c r="E63" s="39"/>
      <c r="F63" s="27" t="str">
        <f>IF(E22="","",E22)</f>
        <v>Vyplň údaj</v>
      </c>
      <c r="G63" s="39"/>
      <c r="H63" s="39"/>
      <c r="I63" s="145" t="s">
        <v>36</v>
      </c>
      <c r="J63" s="36" t="str">
        <f>E28</f>
        <v xml:space="preserve"> </v>
      </c>
      <c r="K63" s="39"/>
      <c r="L63" s="43"/>
    </row>
    <row r="64" s="1" customFormat="1" ht="10.32" customHeight="1">
      <c r="B64" s="38"/>
      <c r="C64" s="39"/>
      <c r="D64" s="39"/>
      <c r="E64" s="39"/>
      <c r="F64" s="39"/>
      <c r="G64" s="39"/>
      <c r="H64" s="39"/>
      <c r="I64" s="143"/>
      <c r="J64" s="39"/>
      <c r="K64" s="39"/>
      <c r="L64" s="43"/>
    </row>
    <row r="65" s="1" customFormat="1" ht="29.28" customHeight="1">
      <c r="B65" s="38"/>
      <c r="C65" s="172" t="s">
        <v>136</v>
      </c>
      <c r="D65" s="173"/>
      <c r="E65" s="173"/>
      <c r="F65" s="173"/>
      <c r="G65" s="173"/>
      <c r="H65" s="173"/>
      <c r="I65" s="174"/>
      <c r="J65" s="175" t="s">
        <v>137</v>
      </c>
      <c r="K65" s="173"/>
      <c r="L65" s="43"/>
    </row>
    <row r="66" s="1" customFormat="1" ht="10.32" customHeight="1">
      <c r="B66" s="38"/>
      <c r="C66" s="39"/>
      <c r="D66" s="39"/>
      <c r="E66" s="39"/>
      <c r="F66" s="39"/>
      <c r="G66" s="39"/>
      <c r="H66" s="39"/>
      <c r="I66" s="143"/>
      <c r="J66" s="39"/>
      <c r="K66" s="39"/>
      <c r="L66" s="43"/>
    </row>
    <row r="67" s="1" customFormat="1" ht="22.8" customHeight="1">
      <c r="B67" s="38"/>
      <c r="C67" s="176" t="s">
        <v>71</v>
      </c>
      <c r="D67" s="39"/>
      <c r="E67" s="39"/>
      <c r="F67" s="39"/>
      <c r="G67" s="39"/>
      <c r="H67" s="39"/>
      <c r="I67" s="143"/>
      <c r="J67" s="97">
        <f>J93</f>
        <v>0</v>
      </c>
      <c r="K67" s="39"/>
      <c r="L67" s="43"/>
      <c r="AU67" s="17" t="s">
        <v>138</v>
      </c>
    </row>
    <row r="68" s="8" customFormat="1" ht="24.96" customHeight="1">
      <c r="B68" s="177"/>
      <c r="C68" s="178"/>
      <c r="D68" s="179" t="s">
        <v>139</v>
      </c>
      <c r="E68" s="180"/>
      <c r="F68" s="180"/>
      <c r="G68" s="180"/>
      <c r="H68" s="180"/>
      <c r="I68" s="181"/>
      <c r="J68" s="182">
        <f>J94</f>
        <v>0</v>
      </c>
      <c r="K68" s="178"/>
      <c r="L68" s="183"/>
    </row>
    <row r="69" s="9" customFormat="1" ht="19.92" customHeight="1">
      <c r="B69" s="184"/>
      <c r="C69" s="120"/>
      <c r="D69" s="185" t="s">
        <v>140</v>
      </c>
      <c r="E69" s="186"/>
      <c r="F69" s="186"/>
      <c r="G69" s="186"/>
      <c r="H69" s="186"/>
      <c r="I69" s="187"/>
      <c r="J69" s="188">
        <f>J95</f>
        <v>0</v>
      </c>
      <c r="K69" s="120"/>
      <c r="L69" s="189"/>
    </row>
    <row r="70" s="1" customFormat="1" ht="21.84" customHeight="1">
      <c r="B70" s="38"/>
      <c r="C70" s="39"/>
      <c r="D70" s="39"/>
      <c r="E70" s="39"/>
      <c r="F70" s="39"/>
      <c r="G70" s="39"/>
      <c r="H70" s="39"/>
      <c r="I70" s="143"/>
      <c r="J70" s="39"/>
      <c r="K70" s="39"/>
      <c r="L70" s="43"/>
    </row>
    <row r="71" s="1" customFormat="1" ht="6.96" customHeight="1">
      <c r="B71" s="57"/>
      <c r="C71" s="58"/>
      <c r="D71" s="58"/>
      <c r="E71" s="58"/>
      <c r="F71" s="58"/>
      <c r="G71" s="58"/>
      <c r="H71" s="58"/>
      <c r="I71" s="167"/>
      <c r="J71" s="58"/>
      <c r="K71" s="58"/>
      <c r="L71" s="43"/>
    </row>
    <row r="75" s="1" customFormat="1" ht="6.96" customHeight="1">
      <c r="B75" s="59"/>
      <c r="C75" s="60"/>
      <c r="D75" s="60"/>
      <c r="E75" s="60"/>
      <c r="F75" s="60"/>
      <c r="G75" s="60"/>
      <c r="H75" s="60"/>
      <c r="I75" s="170"/>
      <c r="J75" s="60"/>
      <c r="K75" s="60"/>
      <c r="L75" s="43"/>
    </row>
    <row r="76" s="1" customFormat="1" ht="24.96" customHeight="1">
      <c r="B76" s="38"/>
      <c r="C76" s="23" t="s">
        <v>141</v>
      </c>
      <c r="D76" s="39"/>
      <c r="E76" s="39"/>
      <c r="F76" s="39"/>
      <c r="G76" s="39"/>
      <c r="H76" s="39"/>
      <c r="I76" s="143"/>
      <c r="J76" s="39"/>
      <c r="K76" s="39"/>
      <c r="L76" s="43"/>
    </row>
    <row r="77" s="1" customFormat="1" ht="6.96" customHeight="1">
      <c r="B77" s="38"/>
      <c r="C77" s="39"/>
      <c r="D77" s="39"/>
      <c r="E77" s="39"/>
      <c r="F77" s="39"/>
      <c r="G77" s="39"/>
      <c r="H77" s="39"/>
      <c r="I77" s="143"/>
      <c r="J77" s="39"/>
      <c r="K77" s="39"/>
      <c r="L77" s="43"/>
    </row>
    <row r="78" s="1" customFormat="1" ht="12" customHeight="1">
      <c r="B78" s="38"/>
      <c r="C78" s="32" t="s">
        <v>16</v>
      </c>
      <c r="D78" s="39"/>
      <c r="E78" s="39"/>
      <c r="F78" s="39"/>
      <c r="G78" s="39"/>
      <c r="H78" s="39"/>
      <c r="I78" s="143"/>
      <c r="J78" s="39"/>
      <c r="K78" s="39"/>
      <c r="L78" s="43"/>
    </row>
    <row r="79" s="1" customFormat="1" ht="16.5" customHeight="1">
      <c r="B79" s="38"/>
      <c r="C79" s="39"/>
      <c r="D79" s="39"/>
      <c r="E79" s="171" t="str">
        <f>E7</f>
        <v>Oprava staničních kolejí č.4, 5, 6, 7 a výhybek č. 12, 13, 14, 16 v ŽST Prostřední Žleb</v>
      </c>
      <c r="F79" s="32"/>
      <c r="G79" s="32"/>
      <c r="H79" s="32"/>
      <c r="I79" s="143"/>
      <c r="J79" s="39"/>
      <c r="K79" s="39"/>
      <c r="L79" s="43"/>
    </row>
    <row r="80" ht="12" customHeight="1">
      <c r="B80" s="21"/>
      <c r="C80" s="32" t="s">
        <v>129</v>
      </c>
      <c r="D80" s="22"/>
      <c r="E80" s="22"/>
      <c r="F80" s="22"/>
      <c r="G80" s="22"/>
      <c r="H80" s="22"/>
      <c r="I80" s="136"/>
      <c r="J80" s="22"/>
      <c r="K80" s="22"/>
      <c r="L80" s="20"/>
    </row>
    <row r="81" ht="16.5" customHeight="1">
      <c r="B81" s="21"/>
      <c r="C81" s="22"/>
      <c r="D81" s="22"/>
      <c r="E81" s="171" t="s">
        <v>130</v>
      </c>
      <c r="F81" s="22"/>
      <c r="G81" s="22"/>
      <c r="H81" s="22"/>
      <c r="I81" s="136"/>
      <c r="J81" s="22"/>
      <c r="K81" s="22"/>
      <c r="L81" s="20"/>
    </row>
    <row r="82" ht="12" customHeight="1">
      <c r="B82" s="21"/>
      <c r="C82" s="32" t="s">
        <v>131</v>
      </c>
      <c r="D82" s="22"/>
      <c r="E82" s="22"/>
      <c r="F82" s="22"/>
      <c r="G82" s="22"/>
      <c r="H82" s="22"/>
      <c r="I82" s="136"/>
      <c r="J82" s="22"/>
      <c r="K82" s="22"/>
      <c r="L82" s="20"/>
    </row>
    <row r="83" s="1" customFormat="1" ht="16.5" customHeight="1">
      <c r="B83" s="38"/>
      <c r="C83" s="39"/>
      <c r="D83" s="39"/>
      <c r="E83" s="32" t="s">
        <v>132</v>
      </c>
      <c r="F83" s="39"/>
      <c r="G83" s="39"/>
      <c r="H83" s="39"/>
      <c r="I83" s="143"/>
      <c r="J83" s="39"/>
      <c r="K83" s="39"/>
      <c r="L83" s="43"/>
    </row>
    <row r="84" s="1" customFormat="1" ht="12" customHeight="1">
      <c r="B84" s="38"/>
      <c r="C84" s="32" t="s">
        <v>133</v>
      </c>
      <c r="D84" s="39"/>
      <c r="E84" s="39"/>
      <c r="F84" s="39"/>
      <c r="G84" s="39"/>
      <c r="H84" s="39"/>
      <c r="I84" s="143"/>
      <c r="J84" s="39"/>
      <c r="K84" s="39"/>
      <c r="L84" s="43"/>
    </row>
    <row r="85" s="1" customFormat="1" ht="16.5" customHeight="1">
      <c r="B85" s="38"/>
      <c r="C85" s="39"/>
      <c r="D85" s="39"/>
      <c r="E85" s="64" t="str">
        <f>E13</f>
        <v>SO 01.04 - SO 01.04 - 7. SK</v>
      </c>
      <c r="F85" s="39"/>
      <c r="G85" s="39"/>
      <c r="H85" s="39"/>
      <c r="I85" s="143"/>
      <c r="J85" s="39"/>
      <c r="K85" s="39"/>
      <c r="L85" s="43"/>
    </row>
    <row r="86" s="1" customFormat="1" ht="6.96" customHeight="1">
      <c r="B86" s="38"/>
      <c r="C86" s="39"/>
      <c r="D86" s="39"/>
      <c r="E86" s="39"/>
      <c r="F86" s="39"/>
      <c r="G86" s="39"/>
      <c r="H86" s="39"/>
      <c r="I86" s="143"/>
      <c r="J86" s="39"/>
      <c r="K86" s="39"/>
      <c r="L86" s="43"/>
    </row>
    <row r="87" s="1" customFormat="1" ht="12" customHeight="1">
      <c r="B87" s="38"/>
      <c r="C87" s="32" t="s">
        <v>21</v>
      </c>
      <c r="D87" s="39"/>
      <c r="E87" s="39"/>
      <c r="F87" s="27" t="str">
        <f>F16</f>
        <v>trať 083</v>
      </c>
      <c r="G87" s="39"/>
      <c r="H87" s="39"/>
      <c r="I87" s="145" t="s">
        <v>23</v>
      </c>
      <c r="J87" s="67" t="str">
        <f>IF(J16="","",J16)</f>
        <v>20. 3. 2019</v>
      </c>
      <c r="K87" s="39"/>
      <c r="L87" s="43"/>
    </row>
    <row r="88" s="1" customFormat="1" ht="6.96" customHeight="1"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43"/>
    </row>
    <row r="89" s="1" customFormat="1" ht="13.65" customHeight="1">
      <c r="B89" s="38"/>
      <c r="C89" s="32" t="s">
        <v>25</v>
      </c>
      <c r="D89" s="39"/>
      <c r="E89" s="39"/>
      <c r="F89" s="27" t="str">
        <f>E19</f>
        <v>SŽDC s.o., OŘ Ústí n.L., ST Ústí n.L.</v>
      </c>
      <c r="G89" s="39"/>
      <c r="H89" s="39"/>
      <c r="I89" s="145" t="s">
        <v>33</v>
      </c>
      <c r="J89" s="36" t="str">
        <f>E25</f>
        <v xml:space="preserve"> </v>
      </c>
      <c r="K89" s="39"/>
      <c r="L89" s="43"/>
    </row>
    <row r="90" s="1" customFormat="1" ht="13.65" customHeight="1">
      <c r="B90" s="38"/>
      <c r="C90" s="32" t="s">
        <v>31</v>
      </c>
      <c r="D90" s="39"/>
      <c r="E90" s="39"/>
      <c r="F90" s="27" t="str">
        <f>IF(E22="","",E22)</f>
        <v>Vyplň údaj</v>
      </c>
      <c r="G90" s="39"/>
      <c r="H90" s="39"/>
      <c r="I90" s="145" t="s">
        <v>36</v>
      </c>
      <c r="J90" s="36" t="str">
        <f>E28</f>
        <v xml:space="preserve"> </v>
      </c>
      <c r="K90" s="39"/>
      <c r="L90" s="43"/>
    </row>
    <row r="91" s="1" customFormat="1" ht="10.32" customHeight="1">
      <c r="B91" s="38"/>
      <c r="C91" s="39"/>
      <c r="D91" s="39"/>
      <c r="E91" s="39"/>
      <c r="F91" s="39"/>
      <c r="G91" s="39"/>
      <c r="H91" s="39"/>
      <c r="I91" s="143"/>
      <c r="J91" s="39"/>
      <c r="K91" s="39"/>
      <c r="L91" s="43"/>
    </row>
    <row r="92" s="10" customFormat="1" ht="29.28" customHeight="1">
      <c r="B92" s="190"/>
      <c r="C92" s="191" t="s">
        <v>142</v>
      </c>
      <c r="D92" s="192" t="s">
        <v>58</v>
      </c>
      <c r="E92" s="192" t="s">
        <v>54</v>
      </c>
      <c r="F92" s="192" t="s">
        <v>55</v>
      </c>
      <c r="G92" s="192" t="s">
        <v>143</v>
      </c>
      <c r="H92" s="192" t="s">
        <v>144</v>
      </c>
      <c r="I92" s="193" t="s">
        <v>145</v>
      </c>
      <c r="J92" s="192" t="s">
        <v>137</v>
      </c>
      <c r="K92" s="194" t="s">
        <v>146</v>
      </c>
      <c r="L92" s="195"/>
      <c r="M92" s="87" t="s">
        <v>19</v>
      </c>
      <c r="N92" s="88" t="s">
        <v>43</v>
      </c>
      <c r="O92" s="88" t="s">
        <v>147</v>
      </c>
      <c r="P92" s="88" t="s">
        <v>148</v>
      </c>
      <c r="Q92" s="88" t="s">
        <v>149</v>
      </c>
      <c r="R92" s="88" t="s">
        <v>150</v>
      </c>
      <c r="S92" s="88" t="s">
        <v>151</v>
      </c>
      <c r="T92" s="89" t="s">
        <v>152</v>
      </c>
    </row>
    <row r="93" s="1" customFormat="1" ht="22.8" customHeight="1">
      <c r="B93" s="38"/>
      <c r="C93" s="94" t="s">
        <v>153</v>
      </c>
      <c r="D93" s="39"/>
      <c r="E93" s="39"/>
      <c r="F93" s="39"/>
      <c r="G93" s="39"/>
      <c r="H93" s="39"/>
      <c r="I93" s="143"/>
      <c r="J93" s="196">
        <f>BK93</f>
        <v>0</v>
      </c>
      <c r="K93" s="39"/>
      <c r="L93" s="43"/>
      <c r="M93" s="90"/>
      <c r="N93" s="91"/>
      <c r="O93" s="91"/>
      <c r="P93" s="197">
        <f>P94</f>
        <v>0</v>
      </c>
      <c r="Q93" s="91"/>
      <c r="R93" s="197">
        <f>R94</f>
        <v>5.4000000000000004</v>
      </c>
      <c r="S93" s="91"/>
      <c r="T93" s="198">
        <f>T94</f>
        <v>0</v>
      </c>
      <c r="AT93" s="17" t="s">
        <v>72</v>
      </c>
      <c r="AU93" s="17" t="s">
        <v>138</v>
      </c>
      <c r="BK93" s="199">
        <f>BK94</f>
        <v>0</v>
      </c>
    </row>
    <row r="94" s="11" customFormat="1" ht="25.92" customHeight="1">
      <c r="B94" s="200"/>
      <c r="C94" s="201"/>
      <c r="D94" s="202" t="s">
        <v>72</v>
      </c>
      <c r="E94" s="203" t="s">
        <v>154</v>
      </c>
      <c r="F94" s="203" t="s">
        <v>155</v>
      </c>
      <c r="G94" s="201"/>
      <c r="H94" s="201"/>
      <c r="I94" s="204"/>
      <c r="J94" s="205">
        <f>BK94</f>
        <v>0</v>
      </c>
      <c r="K94" s="201"/>
      <c r="L94" s="206"/>
      <c r="M94" s="207"/>
      <c r="N94" s="208"/>
      <c r="O94" s="208"/>
      <c r="P94" s="209">
        <f>P95</f>
        <v>0</v>
      </c>
      <c r="Q94" s="208"/>
      <c r="R94" s="209">
        <f>R95</f>
        <v>5.4000000000000004</v>
      </c>
      <c r="S94" s="208"/>
      <c r="T94" s="210">
        <f>T95</f>
        <v>0</v>
      </c>
      <c r="AR94" s="211" t="s">
        <v>77</v>
      </c>
      <c r="AT94" s="212" t="s">
        <v>72</v>
      </c>
      <c r="AU94" s="212" t="s">
        <v>73</v>
      </c>
      <c r="AY94" s="211" t="s">
        <v>156</v>
      </c>
      <c r="BK94" s="213">
        <f>BK95</f>
        <v>0</v>
      </c>
    </row>
    <row r="95" s="11" customFormat="1" ht="22.8" customHeight="1">
      <c r="B95" s="200"/>
      <c r="C95" s="201"/>
      <c r="D95" s="202" t="s">
        <v>72</v>
      </c>
      <c r="E95" s="214" t="s">
        <v>157</v>
      </c>
      <c r="F95" s="214" t="s">
        <v>158</v>
      </c>
      <c r="G95" s="201"/>
      <c r="H95" s="201"/>
      <c r="I95" s="204"/>
      <c r="J95" s="215">
        <f>BK95</f>
        <v>0</v>
      </c>
      <c r="K95" s="201"/>
      <c r="L95" s="206"/>
      <c r="M95" s="207"/>
      <c r="N95" s="208"/>
      <c r="O95" s="208"/>
      <c r="P95" s="209">
        <f>SUM(P96:P122)</f>
        <v>0</v>
      </c>
      <c r="Q95" s="208"/>
      <c r="R95" s="209">
        <f>SUM(R96:R122)</f>
        <v>5.4000000000000004</v>
      </c>
      <c r="S95" s="208"/>
      <c r="T95" s="210">
        <f>SUM(T96:T122)</f>
        <v>0</v>
      </c>
      <c r="AR95" s="211" t="s">
        <v>77</v>
      </c>
      <c r="AT95" s="212" t="s">
        <v>72</v>
      </c>
      <c r="AU95" s="212" t="s">
        <v>77</v>
      </c>
      <c r="AY95" s="211" t="s">
        <v>156</v>
      </c>
      <c r="BK95" s="213">
        <f>SUM(BK96:BK122)</f>
        <v>0</v>
      </c>
    </row>
    <row r="96" s="1" customFormat="1" ht="33.75" customHeight="1">
      <c r="B96" s="38"/>
      <c r="C96" s="216" t="s">
        <v>77</v>
      </c>
      <c r="D96" s="216" t="s">
        <v>159</v>
      </c>
      <c r="E96" s="217" t="s">
        <v>179</v>
      </c>
      <c r="F96" s="218" t="s">
        <v>180</v>
      </c>
      <c r="G96" s="219" t="s">
        <v>181</v>
      </c>
      <c r="H96" s="220">
        <v>2250</v>
      </c>
      <c r="I96" s="221"/>
      <c r="J96" s="222">
        <f>ROUND(I96*H96,2)</f>
        <v>0</v>
      </c>
      <c r="K96" s="218" t="s">
        <v>163</v>
      </c>
      <c r="L96" s="43"/>
      <c r="M96" s="223" t="s">
        <v>19</v>
      </c>
      <c r="N96" s="224" t="s">
        <v>44</v>
      </c>
      <c r="O96" s="79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AR96" s="17" t="s">
        <v>164</v>
      </c>
      <c r="AT96" s="17" t="s">
        <v>159</v>
      </c>
      <c r="AU96" s="17" t="s">
        <v>81</v>
      </c>
      <c r="AY96" s="17" t="s">
        <v>156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7" t="s">
        <v>77</v>
      </c>
      <c r="BK96" s="227">
        <f>ROUND(I96*H96,2)</f>
        <v>0</v>
      </c>
      <c r="BL96" s="17" t="s">
        <v>164</v>
      </c>
      <c r="BM96" s="17" t="s">
        <v>341</v>
      </c>
    </row>
    <row r="97" s="1" customFormat="1">
      <c r="B97" s="38"/>
      <c r="C97" s="39"/>
      <c r="D97" s="228" t="s">
        <v>166</v>
      </c>
      <c r="E97" s="39"/>
      <c r="F97" s="229" t="s">
        <v>183</v>
      </c>
      <c r="G97" s="39"/>
      <c r="H97" s="39"/>
      <c r="I97" s="143"/>
      <c r="J97" s="39"/>
      <c r="K97" s="39"/>
      <c r="L97" s="43"/>
      <c r="M97" s="230"/>
      <c r="N97" s="79"/>
      <c r="O97" s="79"/>
      <c r="P97" s="79"/>
      <c r="Q97" s="79"/>
      <c r="R97" s="79"/>
      <c r="S97" s="79"/>
      <c r="T97" s="80"/>
      <c r="AT97" s="17" t="s">
        <v>166</v>
      </c>
      <c r="AU97" s="17" t="s">
        <v>81</v>
      </c>
    </row>
    <row r="98" s="1" customFormat="1" ht="22.5" customHeight="1">
      <c r="B98" s="38"/>
      <c r="C98" s="242" t="s">
        <v>81</v>
      </c>
      <c r="D98" s="242" t="s">
        <v>185</v>
      </c>
      <c r="E98" s="243" t="s">
        <v>311</v>
      </c>
      <c r="F98" s="244" t="s">
        <v>312</v>
      </c>
      <c r="G98" s="245" t="s">
        <v>162</v>
      </c>
      <c r="H98" s="246">
        <v>4500</v>
      </c>
      <c r="I98" s="247"/>
      <c r="J98" s="248">
        <f>ROUND(I98*H98,2)</f>
        <v>0</v>
      </c>
      <c r="K98" s="244" t="s">
        <v>163</v>
      </c>
      <c r="L98" s="249"/>
      <c r="M98" s="250" t="s">
        <v>19</v>
      </c>
      <c r="N98" s="251" t="s">
        <v>44</v>
      </c>
      <c r="O98" s="79"/>
      <c r="P98" s="225">
        <f>O98*H98</f>
        <v>0</v>
      </c>
      <c r="Q98" s="225">
        <v>0.0011100000000000001</v>
      </c>
      <c r="R98" s="225">
        <f>Q98*H98</f>
        <v>4.9950000000000001</v>
      </c>
      <c r="S98" s="225">
        <v>0</v>
      </c>
      <c r="T98" s="226">
        <f>S98*H98</f>
        <v>0</v>
      </c>
      <c r="AR98" s="17" t="s">
        <v>188</v>
      </c>
      <c r="AT98" s="17" t="s">
        <v>185</v>
      </c>
      <c r="AU98" s="17" t="s">
        <v>81</v>
      </c>
      <c r="AY98" s="17" t="s">
        <v>156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7" t="s">
        <v>77</v>
      </c>
      <c r="BK98" s="227">
        <f>ROUND(I98*H98,2)</f>
        <v>0</v>
      </c>
      <c r="BL98" s="17" t="s">
        <v>164</v>
      </c>
      <c r="BM98" s="17" t="s">
        <v>342</v>
      </c>
    </row>
    <row r="99" s="1" customFormat="1" ht="22.5" customHeight="1">
      <c r="B99" s="38"/>
      <c r="C99" s="242" t="s">
        <v>89</v>
      </c>
      <c r="D99" s="242" t="s">
        <v>185</v>
      </c>
      <c r="E99" s="243" t="s">
        <v>314</v>
      </c>
      <c r="F99" s="244" t="s">
        <v>315</v>
      </c>
      <c r="G99" s="245" t="s">
        <v>162</v>
      </c>
      <c r="H99" s="246">
        <v>2250</v>
      </c>
      <c r="I99" s="247"/>
      <c r="J99" s="248">
        <f>ROUND(I99*H99,2)</f>
        <v>0</v>
      </c>
      <c r="K99" s="244" t="s">
        <v>163</v>
      </c>
      <c r="L99" s="249"/>
      <c r="M99" s="250" t="s">
        <v>19</v>
      </c>
      <c r="N99" s="251" t="s">
        <v>44</v>
      </c>
      <c r="O99" s="79"/>
      <c r="P99" s="225">
        <f>O99*H99</f>
        <v>0</v>
      </c>
      <c r="Q99" s="225">
        <v>0.00018000000000000001</v>
      </c>
      <c r="R99" s="225">
        <f>Q99*H99</f>
        <v>0.40500000000000003</v>
      </c>
      <c r="S99" s="225">
        <v>0</v>
      </c>
      <c r="T99" s="226">
        <f>S99*H99</f>
        <v>0</v>
      </c>
      <c r="AR99" s="17" t="s">
        <v>188</v>
      </c>
      <c r="AT99" s="17" t="s">
        <v>185</v>
      </c>
      <c r="AU99" s="17" t="s">
        <v>81</v>
      </c>
      <c r="AY99" s="17" t="s">
        <v>156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7" t="s">
        <v>77</v>
      </c>
      <c r="BK99" s="227">
        <f>ROUND(I99*H99,2)</f>
        <v>0</v>
      </c>
      <c r="BL99" s="17" t="s">
        <v>164</v>
      </c>
      <c r="BM99" s="17" t="s">
        <v>343</v>
      </c>
    </row>
    <row r="100" s="1" customFormat="1" ht="33.75" customHeight="1">
      <c r="B100" s="38"/>
      <c r="C100" s="216" t="s">
        <v>164</v>
      </c>
      <c r="D100" s="216" t="s">
        <v>159</v>
      </c>
      <c r="E100" s="217" t="s">
        <v>275</v>
      </c>
      <c r="F100" s="218" t="s">
        <v>276</v>
      </c>
      <c r="G100" s="219" t="s">
        <v>277</v>
      </c>
      <c r="H100" s="220">
        <v>18</v>
      </c>
      <c r="I100" s="221"/>
      <c r="J100" s="222">
        <f>ROUND(I100*H100,2)</f>
        <v>0</v>
      </c>
      <c r="K100" s="218" t="s">
        <v>163</v>
      </c>
      <c r="L100" s="43"/>
      <c r="M100" s="223" t="s">
        <v>19</v>
      </c>
      <c r="N100" s="224" t="s">
        <v>44</v>
      </c>
      <c r="O100" s="79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AR100" s="17" t="s">
        <v>164</v>
      </c>
      <c r="AT100" s="17" t="s">
        <v>159</v>
      </c>
      <c r="AU100" s="17" t="s">
        <v>81</v>
      </c>
      <c r="AY100" s="17" t="s">
        <v>156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7" t="s">
        <v>77</v>
      </c>
      <c r="BK100" s="227">
        <f>ROUND(I100*H100,2)</f>
        <v>0</v>
      </c>
      <c r="BL100" s="17" t="s">
        <v>164</v>
      </c>
      <c r="BM100" s="17" t="s">
        <v>344</v>
      </c>
    </row>
    <row r="101" s="1" customFormat="1">
      <c r="B101" s="38"/>
      <c r="C101" s="39"/>
      <c r="D101" s="228" t="s">
        <v>166</v>
      </c>
      <c r="E101" s="39"/>
      <c r="F101" s="229" t="s">
        <v>279</v>
      </c>
      <c r="G101" s="39"/>
      <c r="H101" s="39"/>
      <c r="I101" s="143"/>
      <c r="J101" s="39"/>
      <c r="K101" s="39"/>
      <c r="L101" s="43"/>
      <c r="M101" s="230"/>
      <c r="N101" s="79"/>
      <c r="O101" s="79"/>
      <c r="P101" s="79"/>
      <c r="Q101" s="79"/>
      <c r="R101" s="79"/>
      <c r="S101" s="79"/>
      <c r="T101" s="80"/>
      <c r="AT101" s="17" t="s">
        <v>166</v>
      </c>
      <c r="AU101" s="17" t="s">
        <v>81</v>
      </c>
    </row>
    <row r="102" s="12" customFormat="1">
      <c r="B102" s="231"/>
      <c r="C102" s="232"/>
      <c r="D102" s="228" t="s">
        <v>177</v>
      </c>
      <c r="E102" s="233" t="s">
        <v>19</v>
      </c>
      <c r="F102" s="234" t="s">
        <v>345</v>
      </c>
      <c r="G102" s="232"/>
      <c r="H102" s="235">
        <v>18</v>
      </c>
      <c r="I102" s="236"/>
      <c r="J102" s="232"/>
      <c r="K102" s="232"/>
      <c r="L102" s="237"/>
      <c r="M102" s="238"/>
      <c r="N102" s="239"/>
      <c r="O102" s="239"/>
      <c r="P102" s="239"/>
      <c r="Q102" s="239"/>
      <c r="R102" s="239"/>
      <c r="S102" s="239"/>
      <c r="T102" s="240"/>
      <c r="AT102" s="241" t="s">
        <v>177</v>
      </c>
      <c r="AU102" s="241" t="s">
        <v>81</v>
      </c>
      <c r="AV102" s="12" t="s">
        <v>81</v>
      </c>
      <c r="AW102" s="12" t="s">
        <v>35</v>
      </c>
      <c r="AX102" s="12" t="s">
        <v>77</v>
      </c>
      <c r="AY102" s="241" t="s">
        <v>156</v>
      </c>
    </row>
    <row r="103" s="1" customFormat="1" ht="45" customHeight="1">
      <c r="B103" s="38"/>
      <c r="C103" s="216" t="s">
        <v>157</v>
      </c>
      <c r="D103" s="216" t="s">
        <v>159</v>
      </c>
      <c r="E103" s="217" t="s">
        <v>319</v>
      </c>
      <c r="F103" s="218" t="s">
        <v>320</v>
      </c>
      <c r="G103" s="219" t="s">
        <v>277</v>
      </c>
      <c r="H103" s="220">
        <v>10</v>
      </c>
      <c r="I103" s="221"/>
      <c r="J103" s="222">
        <f>ROUND(I103*H103,2)</f>
        <v>0</v>
      </c>
      <c r="K103" s="218" t="s">
        <v>163</v>
      </c>
      <c r="L103" s="43"/>
      <c r="M103" s="223" t="s">
        <v>19</v>
      </c>
      <c r="N103" s="224" t="s">
        <v>44</v>
      </c>
      <c r="O103" s="79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AR103" s="17" t="s">
        <v>164</v>
      </c>
      <c r="AT103" s="17" t="s">
        <v>159</v>
      </c>
      <c r="AU103" s="17" t="s">
        <v>81</v>
      </c>
      <c r="AY103" s="17" t="s">
        <v>156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7" t="s">
        <v>77</v>
      </c>
      <c r="BK103" s="227">
        <f>ROUND(I103*H103,2)</f>
        <v>0</v>
      </c>
      <c r="BL103" s="17" t="s">
        <v>164</v>
      </c>
      <c r="BM103" s="17" t="s">
        <v>346</v>
      </c>
    </row>
    <row r="104" s="1" customFormat="1">
      <c r="B104" s="38"/>
      <c r="C104" s="39"/>
      <c r="D104" s="228" t="s">
        <v>166</v>
      </c>
      <c r="E104" s="39"/>
      <c r="F104" s="229" t="s">
        <v>322</v>
      </c>
      <c r="G104" s="39"/>
      <c r="H104" s="39"/>
      <c r="I104" s="143"/>
      <c r="J104" s="39"/>
      <c r="K104" s="39"/>
      <c r="L104" s="43"/>
      <c r="M104" s="230"/>
      <c r="N104" s="79"/>
      <c r="O104" s="79"/>
      <c r="P104" s="79"/>
      <c r="Q104" s="79"/>
      <c r="R104" s="79"/>
      <c r="S104" s="79"/>
      <c r="T104" s="80"/>
      <c r="AT104" s="17" t="s">
        <v>166</v>
      </c>
      <c r="AU104" s="17" t="s">
        <v>81</v>
      </c>
    </row>
    <row r="105" s="1" customFormat="1" ht="45" customHeight="1">
      <c r="B105" s="38"/>
      <c r="C105" s="216" t="s">
        <v>184</v>
      </c>
      <c r="D105" s="216" t="s">
        <v>159</v>
      </c>
      <c r="E105" s="217" t="s">
        <v>323</v>
      </c>
      <c r="F105" s="218" t="s">
        <v>324</v>
      </c>
      <c r="G105" s="219" t="s">
        <v>282</v>
      </c>
      <c r="H105" s="220">
        <v>12</v>
      </c>
      <c r="I105" s="221"/>
      <c r="J105" s="222">
        <f>ROUND(I105*H105,2)</f>
        <v>0</v>
      </c>
      <c r="K105" s="218" t="s">
        <v>163</v>
      </c>
      <c r="L105" s="43"/>
      <c r="M105" s="223" t="s">
        <v>19</v>
      </c>
      <c r="N105" s="224" t="s">
        <v>44</v>
      </c>
      <c r="O105" s="79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AR105" s="17" t="s">
        <v>164</v>
      </c>
      <c r="AT105" s="17" t="s">
        <v>159</v>
      </c>
      <c r="AU105" s="17" t="s">
        <v>81</v>
      </c>
      <c r="AY105" s="17" t="s">
        <v>156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7" t="s">
        <v>77</v>
      </c>
      <c r="BK105" s="227">
        <f>ROUND(I105*H105,2)</f>
        <v>0</v>
      </c>
      <c r="BL105" s="17" t="s">
        <v>164</v>
      </c>
      <c r="BM105" s="17" t="s">
        <v>347</v>
      </c>
    </row>
    <row r="106" s="1" customFormat="1">
      <c r="B106" s="38"/>
      <c r="C106" s="39"/>
      <c r="D106" s="228" t="s">
        <v>166</v>
      </c>
      <c r="E106" s="39"/>
      <c r="F106" s="229" t="s">
        <v>284</v>
      </c>
      <c r="G106" s="39"/>
      <c r="H106" s="39"/>
      <c r="I106" s="143"/>
      <c r="J106" s="39"/>
      <c r="K106" s="39"/>
      <c r="L106" s="43"/>
      <c r="M106" s="230"/>
      <c r="N106" s="79"/>
      <c r="O106" s="79"/>
      <c r="P106" s="79"/>
      <c r="Q106" s="79"/>
      <c r="R106" s="79"/>
      <c r="S106" s="79"/>
      <c r="T106" s="80"/>
      <c r="AT106" s="17" t="s">
        <v>166</v>
      </c>
      <c r="AU106" s="17" t="s">
        <v>81</v>
      </c>
    </row>
    <row r="107" s="1" customFormat="1" ht="33.75" customHeight="1">
      <c r="B107" s="38"/>
      <c r="C107" s="216" t="s">
        <v>190</v>
      </c>
      <c r="D107" s="216" t="s">
        <v>159</v>
      </c>
      <c r="E107" s="217" t="s">
        <v>326</v>
      </c>
      <c r="F107" s="218" t="s">
        <v>327</v>
      </c>
      <c r="G107" s="219" t="s">
        <v>277</v>
      </c>
      <c r="H107" s="220">
        <v>1340</v>
      </c>
      <c r="I107" s="221"/>
      <c r="J107" s="222">
        <f>ROUND(I107*H107,2)</f>
        <v>0</v>
      </c>
      <c r="K107" s="218" t="s">
        <v>163</v>
      </c>
      <c r="L107" s="43"/>
      <c r="M107" s="223" t="s">
        <v>19</v>
      </c>
      <c r="N107" s="224" t="s">
        <v>44</v>
      </c>
      <c r="O107" s="79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AR107" s="17" t="s">
        <v>164</v>
      </c>
      <c r="AT107" s="17" t="s">
        <v>159</v>
      </c>
      <c r="AU107" s="17" t="s">
        <v>81</v>
      </c>
      <c r="AY107" s="17" t="s">
        <v>156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7" t="s">
        <v>77</v>
      </c>
      <c r="BK107" s="227">
        <f>ROUND(I107*H107,2)</f>
        <v>0</v>
      </c>
      <c r="BL107" s="17" t="s">
        <v>164</v>
      </c>
      <c r="BM107" s="17" t="s">
        <v>348</v>
      </c>
    </row>
    <row r="108" s="1" customFormat="1">
      <c r="B108" s="38"/>
      <c r="C108" s="39"/>
      <c r="D108" s="228" t="s">
        <v>166</v>
      </c>
      <c r="E108" s="39"/>
      <c r="F108" s="229" t="s">
        <v>288</v>
      </c>
      <c r="G108" s="39"/>
      <c r="H108" s="39"/>
      <c r="I108" s="143"/>
      <c r="J108" s="39"/>
      <c r="K108" s="39"/>
      <c r="L108" s="43"/>
      <c r="M108" s="230"/>
      <c r="N108" s="79"/>
      <c r="O108" s="79"/>
      <c r="P108" s="79"/>
      <c r="Q108" s="79"/>
      <c r="R108" s="79"/>
      <c r="S108" s="79"/>
      <c r="T108" s="80"/>
      <c r="AT108" s="17" t="s">
        <v>166</v>
      </c>
      <c r="AU108" s="17" t="s">
        <v>81</v>
      </c>
    </row>
    <row r="109" s="1" customFormat="1" ht="33.75" customHeight="1">
      <c r="B109" s="38"/>
      <c r="C109" s="216" t="s">
        <v>188</v>
      </c>
      <c r="D109" s="216" t="s">
        <v>159</v>
      </c>
      <c r="E109" s="217" t="s">
        <v>329</v>
      </c>
      <c r="F109" s="218" t="s">
        <v>330</v>
      </c>
      <c r="G109" s="219" t="s">
        <v>277</v>
      </c>
      <c r="H109" s="220">
        <v>1340</v>
      </c>
      <c r="I109" s="221"/>
      <c r="J109" s="222">
        <f>ROUND(I109*H109,2)</f>
        <v>0</v>
      </c>
      <c r="K109" s="218" t="s">
        <v>163</v>
      </c>
      <c r="L109" s="43"/>
      <c r="M109" s="223" t="s">
        <v>19</v>
      </c>
      <c r="N109" s="224" t="s">
        <v>44</v>
      </c>
      <c r="O109" s="79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AR109" s="17" t="s">
        <v>164</v>
      </c>
      <c r="AT109" s="17" t="s">
        <v>159</v>
      </c>
      <c r="AU109" s="17" t="s">
        <v>81</v>
      </c>
      <c r="AY109" s="17" t="s">
        <v>156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7" t="s">
        <v>77</v>
      </c>
      <c r="BK109" s="227">
        <f>ROUND(I109*H109,2)</f>
        <v>0</v>
      </c>
      <c r="BL109" s="17" t="s">
        <v>164</v>
      </c>
      <c r="BM109" s="17" t="s">
        <v>349</v>
      </c>
    </row>
    <row r="110" s="1" customFormat="1">
      <c r="B110" s="38"/>
      <c r="C110" s="39"/>
      <c r="D110" s="228" t="s">
        <v>166</v>
      </c>
      <c r="E110" s="39"/>
      <c r="F110" s="229" t="s">
        <v>288</v>
      </c>
      <c r="G110" s="39"/>
      <c r="H110" s="39"/>
      <c r="I110" s="143"/>
      <c r="J110" s="39"/>
      <c r="K110" s="39"/>
      <c r="L110" s="43"/>
      <c r="M110" s="230"/>
      <c r="N110" s="79"/>
      <c r="O110" s="79"/>
      <c r="P110" s="79"/>
      <c r="Q110" s="79"/>
      <c r="R110" s="79"/>
      <c r="S110" s="79"/>
      <c r="T110" s="80"/>
      <c r="AT110" s="17" t="s">
        <v>166</v>
      </c>
      <c r="AU110" s="17" t="s">
        <v>81</v>
      </c>
    </row>
    <row r="111" s="1" customFormat="1" ht="33.75" customHeight="1">
      <c r="B111" s="38"/>
      <c r="C111" s="216" t="s">
        <v>198</v>
      </c>
      <c r="D111" s="216" t="s">
        <v>159</v>
      </c>
      <c r="E111" s="217" t="s">
        <v>293</v>
      </c>
      <c r="F111" s="218" t="s">
        <v>294</v>
      </c>
      <c r="G111" s="219" t="s">
        <v>282</v>
      </c>
      <c r="H111" s="220">
        <v>4</v>
      </c>
      <c r="I111" s="221"/>
      <c r="J111" s="222">
        <f>ROUND(I111*H111,2)</f>
        <v>0</v>
      </c>
      <c r="K111" s="218" t="s">
        <v>163</v>
      </c>
      <c r="L111" s="43"/>
      <c r="M111" s="223" t="s">
        <v>19</v>
      </c>
      <c r="N111" s="224" t="s">
        <v>44</v>
      </c>
      <c r="O111" s="79"/>
      <c r="P111" s="225">
        <f>O111*H111</f>
        <v>0</v>
      </c>
      <c r="Q111" s="225">
        <v>0</v>
      </c>
      <c r="R111" s="225">
        <f>Q111*H111</f>
        <v>0</v>
      </c>
      <c r="S111" s="225">
        <v>0</v>
      </c>
      <c r="T111" s="226">
        <f>S111*H111</f>
        <v>0</v>
      </c>
      <c r="AR111" s="17" t="s">
        <v>164</v>
      </c>
      <c r="AT111" s="17" t="s">
        <v>159</v>
      </c>
      <c r="AU111" s="17" t="s">
        <v>81</v>
      </c>
      <c r="AY111" s="17" t="s">
        <v>156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7" t="s">
        <v>77</v>
      </c>
      <c r="BK111" s="227">
        <f>ROUND(I111*H111,2)</f>
        <v>0</v>
      </c>
      <c r="BL111" s="17" t="s">
        <v>164</v>
      </c>
      <c r="BM111" s="17" t="s">
        <v>350</v>
      </c>
    </row>
    <row r="112" s="1" customFormat="1">
      <c r="B112" s="38"/>
      <c r="C112" s="39"/>
      <c r="D112" s="228" t="s">
        <v>166</v>
      </c>
      <c r="E112" s="39"/>
      <c r="F112" s="229" t="s">
        <v>296</v>
      </c>
      <c r="G112" s="39"/>
      <c r="H112" s="39"/>
      <c r="I112" s="143"/>
      <c r="J112" s="39"/>
      <c r="K112" s="39"/>
      <c r="L112" s="43"/>
      <c r="M112" s="230"/>
      <c r="N112" s="79"/>
      <c r="O112" s="79"/>
      <c r="P112" s="79"/>
      <c r="Q112" s="79"/>
      <c r="R112" s="79"/>
      <c r="S112" s="79"/>
      <c r="T112" s="80"/>
      <c r="AT112" s="17" t="s">
        <v>166</v>
      </c>
      <c r="AU112" s="17" t="s">
        <v>81</v>
      </c>
    </row>
    <row r="113" s="1" customFormat="1" ht="78.75" customHeight="1">
      <c r="B113" s="38"/>
      <c r="C113" s="216" t="s">
        <v>202</v>
      </c>
      <c r="D113" s="216" t="s">
        <v>159</v>
      </c>
      <c r="E113" s="217" t="s">
        <v>222</v>
      </c>
      <c r="F113" s="218" t="s">
        <v>223</v>
      </c>
      <c r="G113" s="219" t="s">
        <v>224</v>
      </c>
      <c r="H113" s="220">
        <v>0.40500000000000003</v>
      </c>
      <c r="I113" s="221"/>
      <c r="J113" s="222">
        <f>ROUND(I113*H113,2)</f>
        <v>0</v>
      </c>
      <c r="K113" s="218" t="s">
        <v>163</v>
      </c>
      <c r="L113" s="43"/>
      <c r="M113" s="223" t="s">
        <v>19</v>
      </c>
      <c r="N113" s="224" t="s">
        <v>44</v>
      </c>
      <c r="O113" s="79"/>
      <c r="P113" s="225">
        <f>O113*H113</f>
        <v>0</v>
      </c>
      <c r="Q113" s="225">
        <v>0</v>
      </c>
      <c r="R113" s="225">
        <f>Q113*H113</f>
        <v>0</v>
      </c>
      <c r="S113" s="225">
        <v>0</v>
      </c>
      <c r="T113" s="226">
        <f>S113*H113</f>
        <v>0</v>
      </c>
      <c r="AR113" s="17" t="s">
        <v>164</v>
      </c>
      <c r="AT113" s="17" t="s">
        <v>159</v>
      </c>
      <c r="AU113" s="17" t="s">
        <v>81</v>
      </c>
      <c r="AY113" s="17" t="s">
        <v>156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7" t="s">
        <v>77</v>
      </c>
      <c r="BK113" s="227">
        <f>ROUND(I113*H113,2)</f>
        <v>0</v>
      </c>
      <c r="BL113" s="17" t="s">
        <v>164</v>
      </c>
      <c r="BM113" s="17" t="s">
        <v>351</v>
      </c>
    </row>
    <row r="114" s="1" customFormat="1">
      <c r="B114" s="38"/>
      <c r="C114" s="39"/>
      <c r="D114" s="228" t="s">
        <v>166</v>
      </c>
      <c r="E114" s="39"/>
      <c r="F114" s="229" t="s">
        <v>226</v>
      </c>
      <c r="G114" s="39"/>
      <c r="H114" s="39"/>
      <c r="I114" s="143"/>
      <c r="J114" s="39"/>
      <c r="K114" s="39"/>
      <c r="L114" s="43"/>
      <c r="M114" s="230"/>
      <c r="N114" s="79"/>
      <c r="O114" s="79"/>
      <c r="P114" s="79"/>
      <c r="Q114" s="79"/>
      <c r="R114" s="79"/>
      <c r="S114" s="79"/>
      <c r="T114" s="80"/>
      <c r="AT114" s="17" t="s">
        <v>166</v>
      </c>
      <c r="AU114" s="17" t="s">
        <v>81</v>
      </c>
    </row>
    <row r="115" s="13" customFormat="1">
      <c r="B115" s="252"/>
      <c r="C115" s="253"/>
      <c r="D115" s="228" t="s">
        <v>177</v>
      </c>
      <c r="E115" s="254" t="s">
        <v>19</v>
      </c>
      <c r="F115" s="255" t="s">
        <v>334</v>
      </c>
      <c r="G115" s="253"/>
      <c r="H115" s="254" t="s">
        <v>19</v>
      </c>
      <c r="I115" s="256"/>
      <c r="J115" s="253"/>
      <c r="K115" s="253"/>
      <c r="L115" s="257"/>
      <c r="M115" s="258"/>
      <c r="N115" s="259"/>
      <c r="O115" s="259"/>
      <c r="P115" s="259"/>
      <c r="Q115" s="259"/>
      <c r="R115" s="259"/>
      <c r="S115" s="259"/>
      <c r="T115" s="260"/>
      <c r="AT115" s="261" t="s">
        <v>177</v>
      </c>
      <c r="AU115" s="261" t="s">
        <v>81</v>
      </c>
      <c r="AV115" s="13" t="s">
        <v>77</v>
      </c>
      <c r="AW115" s="13" t="s">
        <v>35</v>
      </c>
      <c r="AX115" s="13" t="s">
        <v>73</v>
      </c>
      <c r="AY115" s="261" t="s">
        <v>156</v>
      </c>
    </row>
    <row r="116" s="12" customFormat="1">
      <c r="B116" s="231"/>
      <c r="C116" s="232"/>
      <c r="D116" s="228" t="s">
        <v>177</v>
      </c>
      <c r="E116" s="233" t="s">
        <v>19</v>
      </c>
      <c r="F116" s="234" t="s">
        <v>335</v>
      </c>
      <c r="G116" s="232"/>
      <c r="H116" s="235">
        <v>0.40500000000000003</v>
      </c>
      <c r="I116" s="236"/>
      <c r="J116" s="232"/>
      <c r="K116" s="232"/>
      <c r="L116" s="237"/>
      <c r="M116" s="238"/>
      <c r="N116" s="239"/>
      <c r="O116" s="239"/>
      <c r="P116" s="239"/>
      <c r="Q116" s="239"/>
      <c r="R116" s="239"/>
      <c r="S116" s="239"/>
      <c r="T116" s="240"/>
      <c r="AT116" s="241" t="s">
        <v>177</v>
      </c>
      <c r="AU116" s="241" t="s">
        <v>81</v>
      </c>
      <c r="AV116" s="12" t="s">
        <v>81</v>
      </c>
      <c r="AW116" s="12" t="s">
        <v>35</v>
      </c>
      <c r="AX116" s="12" t="s">
        <v>77</v>
      </c>
      <c r="AY116" s="241" t="s">
        <v>156</v>
      </c>
    </row>
    <row r="117" s="1" customFormat="1" ht="33.75" customHeight="1">
      <c r="B117" s="38"/>
      <c r="C117" s="216" t="s">
        <v>206</v>
      </c>
      <c r="D117" s="216" t="s">
        <v>159</v>
      </c>
      <c r="E117" s="217" t="s">
        <v>243</v>
      </c>
      <c r="F117" s="218" t="s">
        <v>244</v>
      </c>
      <c r="G117" s="219" t="s">
        <v>224</v>
      </c>
      <c r="H117" s="220">
        <v>0.40500000000000003</v>
      </c>
      <c r="I117" s="221"/>
      <c r="J117" s="222">
        <f>ROUND(I117*H117,2)</f>
        <v>0</v>
      </c>
      <c r="K117" s="218" t="s">
        <v>163</v>
      </c>
      <c r="L117" s="43"/>
      <c r="M117" s="223" t="s">
        <v>19</v>
      </c>
      <c r="N117" s="224" t="s">
        <v>44</v>
      </c>
      <c r="O117" s="79"/>
      <c r="P117" s="225">
        <f>O117*H117</f>
        <v>0</v>
      </c>
      <c r="Q117" s="225">
        <v>0</v>
      </c>
      <c r="R117" s="225">
        <f>Q117*H117</f>
        <v>0</v>
      </c>
      <c r="S117" s="225">
        <v>0</v>
      </c>
      <c r="T117" s="226">
        <f>S117*H117</f>
        <v>0</v>
      </c>
      <c r="AR117" s="17" t="s">
        <v>164</v>
      </c>
      <c r="AT117" s="17" t="s">
        <v>159</v>
      </c>
      <c r="AU117" s="17" t="s">
        <v>81</v>
      </c>
      <c r="AY117" s="17" t="s">
        <v>156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7" t="s">
        <v>77</v>
      </c>
      <c r="BK117" s="227">
        <f>ROUND(I117*H117,2)</f>
        <v>0</v>
      </c>
      <c r="BL117" s="17" t="s">
        <v>164</v>
      </c>
      <c r="BM117" s="17" t="s">
        <v>352</v>
      </c>
    </row>
    <row r="118" s="1" customFormat="1">
      <c r="B118" s="38"/>
      <c r="C118" s="39"/>
      <c r="D118" s="228" t="s">
        <v>166</v>
      </c>
      <c r="E118" s="39"/>
      <c r="F118" s="229" t="s">
        <v>237</v>
      </c>
      <c r="G118" s="39"/>
      <c r="H118" s="39"/>
      <c r="I118" s="143"/>
      <c r="J118" s="39"/>
      <c r="K118" s="39"/>
      <c r="L118" s="43"/>
      <c r="M118" s="230"/>
      <c r="N118" s="79"/>
      <c r="O118" s="79"/>
      <c r="P118" s="79"/>
      <c r="Q118" s="79"/>
      <c r="R118" s="79"/>
      <c r="S118" s="79"/>
      <c r="T118" s="80"/>
      <c r="AT118" s="17" t="s">
        <v>166</v>
      </c>
      <c r="AU118" s="17" t="s">
        <v>81</v>
      </c>
    </row>
    <row r="119" s="1" customFormat="1" ht="78.75" customHeight="1">
      <c r="B119" s="38"/>
      <c r="C119" s="216" t="s">
        <v>211</v>
      </c>
      <c r="D119" s="216" t="s">
        <v>159</v>
      </c>
      <c r="E119" s="217" t="s">
        <v>246</v>
      </c>
      <c r="F119" s="218" t="s">
        <v>247</v>
      </c>
      <c r="G119" s="219" t="s">
        <v>224</v>
      </c>
      <c r="H119" s="220">
        <v>5.4000000000000004</v>
      </c>
      <c r="I119" s="221"/>
      <c r="J119" s="222">
        <f>ROUND(I119*H119,2)</f>
        <v>0</v>
      </c>
      <c r="K119" s="218" t="s">
        <v>163</v>
      </c>
      <c r="L119" s="43"/>
      <c r="M119" s="223" t="s">
        <v>19</v>
      </c>
      <c r="N119" s="224" t="s">
        <v>44</v>
      </c>
      <c r="O119" s="79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6">
        <f>S119*H119</f>
        <v>0</v>
      </c>
      <c r="AR119" s="17" t="s">
        <v>164</v>
      </c>
      <c r="AT119" s="17" t="s">
        <v>159</v>
      </c>
      <c r="AU119" s="17" t="s">
        <v>81</v>
      </c>
      <c r="AY119" s="17" t="s">
        <v>156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7" t="s">
        <v>77</v>
      </c>
      <c r="BK119" s="227">
        <f>ROUND(I119*H119,2)</f>
        <v>0</v>
      </c>
      <c r="BL119" s="17" t="s">
        <v>164</v>
      </c>
      <c r="BM119" s="17" t="s">
        <v>353</v>
      </c>
    </row>
    <row r="120" s="1" customFormat="1">
      <c r="B120" s="38"/>
      <c r="C120" s="39"/>
      <c r="D120" s="228" t="s">
        <v>166</v>
      </c>
      <c r="E120" s="39"/>
      <c r="F120" s="229" t="s">
        <v>226</v>
      </c>
      <c r="G120" s="39"/>
      <c r="H120" s="39"/>
      <c r="I120" s="143"/>
      <c r="J120" s="39"/>
      <c r="K120" s="39"/>
      <c r="L120" s="43"/>
      <c r="M120" s="230"/>
      <c r="N120" s="79"/>
      <c r="O120" s="79"/>
      <c r="P120" s="79"/>
      <c r="Q120" s="79"/>
      <c r="R120" s="79"/>
      <c r="S120" s="79"/>
      <c r="T120" s="80"/>
      <c r="AT120" s="17" t="s">
        <v>166</v>
      </c>
      <c r="AU120" s="17" t="s">
        <v>81</v>
      </c>
    </row>
    <row r="121" s="13" customFormat="1">
      <c r="B121" s="252"/>
      <c r="C121" s="253"/>
      <c r="D121" s="228" t="s">
        <v>177</v>
      </c>
      <c r="E121" s="254" t="s">
        <v>19</v>
      </c>
      <c r="F121" s="255" t="s">
        <v>354</v>
      </c>
      <c r="G121" s="253"/>
      <c r="H121" s="254" t="s">
        <v>19</v>
      </c>
      <c r="I121" s="256"/>
      <c r="J121" s="253"/>
      <c r="K121" s="253"/>
      <c r="L121" s="257"/>
      <c r="M121" s="258"/>
      <c r="N121" s="259"/>
      <c r="O121" s="259"/>
      <c r="P121" s="259"/>
      <c r="Q121" s="259"/>
      <c r="R121" s="259"/>
      <c r="S121" s="259"/>
      <c r="T121" s="260"/>
      <c r="AT121" s="261" t="s">
        <v>177</v>
      </c>
      <c r="AU121" s="261" t="s">
        <v>81</v>
      </c>
      <c r="AV121" s="13" t="s">
        <v>77</v>
      </c>
      <c r="AW121" s="13" t="s">
        <v>35</v>
      </c>
      <c r="AX121" s="13" t="s">
        <v>73</v>
      </c>
      <c r="AY121" s="261" t="s">
        <v>156</v>
      </c>
    </row>
    <row r="122" s="12" customFormat="1">
      <c r="B122" s="231"/>
      <c r="C122" s="232"/>
      <c r="D122" s="228" t="s">
        <v>177</v>
      </c>
      <c r="E122" s="233" t="s">
        <v>19</v>
      </c>
      <c r="F122" s="234" t="s">
        <v>339</v>
      </c>
      <c r="G122" s="232"/>
      <c r="H122" s="235">
        <v>5.4000000000000004</v>
      </c>
      <c r="I122" s="236"/>
      <c r="J122" s="232"/>
      <c r="K122" s="232"/>
      <c r="L122" s="237"/>
      <c r="M122" s="273"/>
      <c r="N122" s="274"/>
      <c r="O122" s="274"/>
      <c r="P122" s="274"/>
      <c r="Q122" s="274"/>
      <c r="R122" s="274"/>
      <c r="S122" s="274"/>
      <c r="T122" s="275"/>
      <c r="AT122" s="241" t="s">
        <v>177</v>
      </c>
      <c r="AU122" s="241" t="s">
        <v>81</v>
      </c>
      <c r="AV122" s="12" t="s">
        <v>81</v>
      </c>
      <c r="AW122" s="12" t="s">
        <v>35</v>
      </c>
      <c r="AX122" s="12" t="s">
        <v>77</v>
      </c>
      <c r="AY122" s="241" t="s">
        <v>156</v>
      </c>
    </row>
    <row r="123" s="1" customFormat="1" ht="6.96" customHeight="1">
      <c r="B123" s="57"/>
      <c r="C123" s="58"/>
      <c r="D123" s="58"/>
      <c r="E123" s="58"/>
      <c r="F123" s="58"/>
      <c r="G123" s="58"/>
      <c r="H123" s="58"/>
      <c r="I123" s="167"/>
      <c r="J123" s="58"/>
      <c r="K123" s="58"/>
      <c r="L123" s="43"/>
    </row>
  </sheetData>
  <sheetProtection sheet="1" autoFilter="0" formatColumns="0" formatRows="0" objects="1" scenarios="1" spinCount="100000" saltValue="N/iT87SvSkl9l8GT2jElQ1Puhmz+JO5elJZ07K6gHSg4UJtt/rb3lyrD0HouBBE2gz4Vzj0lir8WexJqjRGiLQ==" hashValue="ihFLqJblMmWBYxHlKqrtpg44p8+hLTltOHnL8sLiJ9ltOSJuDa/hFILPiSQDvuKu/AynxRf3d7aBjZARXLCjsA==" algorithmName="SHA-512" password="CC35"/>
  <autoFilter ref="C92:K122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105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81</v>
      </c>
    </row>
    <row r="4" ht="24.96" customHeight="1">
      <c r="B4" s="20"/>
      <c r="D4" s="140" t="s">
        <v>128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Oprava staničních kolejí č.4, 5, 6, 7 a výhybek č. 12, 13, 14, 16 v ŽST Prostřední Žleb</v>
      </c>
      <c r="F7" s="141"/>
      <c r="G7" s="141"/>
      <c r="H7" s="141"/>
      <c r="L7" s="20"/>
    </row>
    <row r="8">
      <c r="B8" s="20"/>
      <c r="D8" s="141" t="s">
        <v>129</v>
      </c>
      <c r="L8" s="20"/>
    </row>
    <row r="9" ht="16.5" customHeight="1">
      <c r="B9" s="20"/>
      <c r="E9" s="142" t="s">
        <v>130</v>
      </c>
      <c r="L9" s="20"/>
    </row>
    <row r="10" ht="12" customHeight="1">
      <c r="B10" s="20"/>
      <c r="D10" s="141" t="s">
        <v>131</v>
      </c>
      <c r="L10" s="20"/>
    </row>
    <row r="11" s="1" customFormat="1" ht="16.5" customHeight="1">
      <c r="B11" s="43"/>
      <c r="E11" s="141" t="s">
        <v>355</v>
      </c>
      <c r="F11" s="1"/>
      <c r="G11" s="1"/>
      <c r="H11" s="1"/>
      <c r="I11" s="143"/>
      <c r="L11" s="43"/>
    </row>
    <row r="12" s="1" customFormat="1" ht="12" customHeight="1">
      <c r="B12" s="43"/>
      <c r="D12" s="141" t="s">
        <v>133</v>
      </c>
      <c r="I12" s="143"/>
      <c r="L12" s="43"/>
    </row>
    <row r="13" s="1" customFormat="1" ht="36.96" customHeight="1">
      <c r="B13" s="43"/>
      <c r="E13" s="144" t="s">
        <v>356</v>
      </c>
      <c r="F13" s="1"/>
      <c r="G13" s="1"/>
      <c r="H13" s="1"/>
      <c r="I13" s="143"/>
      <c r="L13" s="43"/>
    </row>
    <row r="14" s="1" customFormat="1">
      <c r="B14" s="43"/>
      <c r="I14" s="143"/>
      <c r="L14" s="43"/>
    </row>
    <row r="15" s="1" customFormat="1" ht="12" customHeight="1">
      <c r="B15" s="43"/>
      <c r="D15" s="141" t="s">
        <v>18</v>
      </c>
      <c r="F15" s="17" t="s">
        <v>19</v>
      </c>
      <c r="I15" s="145" t="s">
        <v>20</v>
      </c>
      <c r="J15" s="17" t="s">
        <v>19</v>
      </c>
      <c r="L15" s="43"/>
    </row>
    <row r="16" s="1" customFormat="1" ht="12" customHeight="1">
      <c r="B16" s="43"/>
      <c r="D16" s="141" t="s">
        <v>21</v>
      </c>
      <c r="F16" s="17" t="s">
        <v>22</v>
      </c>
      <c r="I16" s="145" t="s">
        <v>23</v>
      </c>
      <c r="J16" s="146" t="str">
        <f>'Rekapitulace stavby'!AN8</f>
        <v>20. 3. 2019</v>
      </c>
      <c r="L16" s="43"/>
    </row>
    <row r="17" s="1" customFormat="1" ht="10.8" customHeight="1">
      <c r="B17" s="43"/>
      <c r="I17" s="143"/>
      <c r="L17" s="43"/>
    </row>
    <row r="18" s="1" customFormat="1" ht="12" customHeight="1">
      <c r="B18" s="43"/>
      <c r="D18" s="141" t="s">
        <v>25</v>
      </c>
      <c r="I18" s="145" t="s">
        <v>26</v>
      </c>
      <c r="J18" s="17" t="s">
        <v>27</v>
      </c>
      <c r="L18" s="43"/>
    </row>
    <row r="19" s="1" customFormat="1" ht="18" customHeight="1">
      <c r="B19" s="43"/>
      <c r="E19" s="17" t="s">
        <v>28</v>
      </c>
      <c r="I19" s="145" t="s">
        <v>29</v>
      </c>
      <c r="J19" s="17" t="s">
        <v>30</v>
      </c>
      <c r="L19" s="43"/>
    </row>
    <row r="20" s="1" customFormat="1" ht="6.96" customHeight="1">
      <c r="B20" s="43"/>
      <c r="I20" s="143"/>
      <c r="L20" s="43"/>
    </row>
    <row r="21" s="1" customFormat="1" ht="12" customHeight="1">
      <c r="B21" s="43"/>
      <c r="D21" s="141" t="s">
        <v>31</v>
      </c>
      <c r="I21" s="145" t="s">
        <v>26</v>
      </c>
      <c r="J21" s="33" t="str">
        <f>'Rekapitulace stavby'!AN13</f>
        <v>Vyplň údaj</v>
      </c>
      <c r="L21" s="43"/>
    </row>
    <row r="22" s="1" customFormat="1" ht="18" customHeight="1">
      <c r="B22" s="43"/>
      <c r="E22" s="33" t="str">
        <f>'Rekapitulace stavby'!E14</f>
        <v>Vyplň údaj</v>
      </c>
      <c r="F22" s="17"/>
      <c r="G22" s="17"/>
      <c r="H22" s="17"/>
      <c r="I22" s="145" t="s">
        <v>29</v>
      </c>
      <c r="J22" s="33" t="str">
        <f>'Rekapitulace stavby'!AN14</f>
        <v>Vyplň údaj</v>
      </c>
      <c r="L22" s="43"/>
    </row>
    <row r="23" s="1" customFormat="1" ht="6.96" customHeight="1">
      <c r="B23" s="43"/>
      <c r="I23" s="143"/>
      <c r="L23" s="43"/>
    </row>
    <row r="24" s="1" customFormat="1" ht="12" customHeight="1">
      <c r="B24" s="43"/>
      <c r="D24" s="141" t="s">
        <v>33</v>
      </c>
      <c r="I24" s="145" t="s">
        <v>26</v>
      </c>
      <c r="J24" s="17" t="str">
        <f>IF('Rekapitulace stavby'!AN16="","",'Rekapitulace stavby'!AN16)</f>
        <v/>
      </c>
      <c r="L24" s="43"/>
    </row>
    <row r="25" s="1" customFormat="1" ht="18" customHeight="1">
      <c r="B25" s="43"/>
      <c r="E25" s="17" t="str">
        <f>IF('Rekapitulace stavby'!E17="","",'Rekapitulace stavby'!E17)</f>
        <v xml:space="preserve"> </v>
      </c>
      <c r="I25" s="145" t="s">
        <v>29</v>
      </c>
      <c r="J25" s="17" t="str">
        <f>IF('Rekapitulace stavby'!AN17="","",'Rekapitulace stavby'!AN17)</f>
        <v/>
      </c>
      <c r="L25" s="43"/>
    </row>
    <row r="26" s="1" customFormat="1" ht="6.96" customHeight="1">
      <c r="B26" s="43"/>
      <c r="I26" s="143"/>
      <c r="L26" s="43"/>
    </row>
    <row r="27" s="1" customFormat="1" ht="12" customHeight="1">
      <c r="B27" s="43"/>
      <c r="D27" s="141" t="s">
        <v>36</v>
      </c>
      <c r="I27" s="145" t="s">
        <v>26</v>
      </c>
      <c r="J27" s="17" t="str">
        <f>IF('Rekapitulace stavby'!AN19="","",'Rekapitulace stavby'!AN19)</f>
        <v/>
      </c>
      <c r="L27" s="43"/>
    </row>
    <row r="28" s="1" customFormat="1" ht="18" customHeight="1">
      <c r="B28" s="43"/>
      <c r="E28" s="17" t="str">
        <f>IF('Rekapitulace stavby'!E20="","",'Rekapitulace stavby'!E20)</f>
        <v xml:space="preserve"> </v>
      </c>
      <c r="I28" s="145" t="s">
        <v>29</v>
      </c>
      <c r="J28" s="17" t="str">
        <f>IF('Rekapitulace stavby'!AN20="","",'Rekapitulace stavby'!AN20)</f>
        <v/>
      </c>
      <c r="L28" s="43"/>
    </row>
    <row r="29" s="1" customFormat="1" ht="6.96" customHeight="1">
      <c r="B29" s="43"/>
      <c r="I29" s="143"/>
      <c r="L29" s="43"/>
    </row>
    <row r="30" s="1" customFormat="1" ht="12" customHeight="1">
      <c r="B30" s="43"/>
      <c r="D30" s="141" t="s">
        <v>37</v>
      </c>
      <c r="I30" s="143"/>
      <c r="L30" s="43"/>
    </row>
    <row r="31" s="7" customFormat="1" ht="45" customHeight="1">
      <c r="B31" s="147"/>
      <c r="E31" s="148" t="s">
        <v>38</v>
      </c>
      <c r="F31" s="148"/>
      <c r="G31" s="148"/>
      <c r="H31" s="148"/>
      <c r="I31" s="149"/>
      <c r="L31" s="147"/>
    </row>
    <row r="32" s="1" customFormat="1" ht="6.96" customHeight="1">
      <c r="B32" s="43"/>
      <c r="I32" s="143"/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25.44" customHeight="1">
      <c r="B34" s="43"/>
      <c r="D34" s="151" t="s">
        <v>39</v>
      </c>
      <c r="I34" s="143"/>
      <c r="J34" s="152">
        <f>ROUND(J93, 2)</f>
        <v>0</v>
      </c>
      <c r="L34" s="43"/>
    </row>
    <row r="35" s="1" customFormat="1" ht="6.96" customHeight="1">
      <c r="B35" s="43"/>
      <c r="D35" s="71"/>
      <c r="E35" s="71"/>
      <c r="F35" s="71"/>
      <c r="G35" s="71"/>
      <c r="H35" s="71"/>
      <c r="I35" s="150"/>
      <c r="J35" s="71"/>
      <c r="K35" s="71"/>
      <c r="L35" s="43"/>
    </row>
    <row r="36" s="1" customFormat="1" ht="14.4" customHeight="1">
      <c r="B36" s="43"/>
      <c r="F36" s="153" t="s">
        <v>41</v>
      </c>
      <c r="I36" s="154" t="s">
        <v>40</v>
      </c>
      <c r="J36" s="153" t="s">
        <v>42</v>
      </c>
      <c r="L36" s="43"/>
    </row>
    <row r="37" s="1" customFormat="1" ht="14.4" customHeight="1">
      <c r="B37" s="43"/>
      <c r="D37" s="141" t="s">
        <v>43</v>
      </c>
      <c r="E37" s="141" t="s">
        <v>44</v>
      </c>
      <c r="F37" s="155">
        <f>ROUND((SUM(BE93:BE154)),  2)</f>
        <v>0</v>
      </c>
      <c r="I37" s="156">
        <v>0.20999999999999999</v>
      </c>
      <c r="J37" s="155">
        <f>ROUND(((SUM(BE93:BE154))*I37),  2)</f>
        <v>0</v>
      </c>
      <c r="L37" s="43"/>
    </row>
    <row r="38" s="1" customFormat="1" ht="14.4" customHeight="1">
      <c r="B38" s="43"/>
      <c r="E38" s="141" t="s">
        <v>45</v>
      </c>
      <c r="F38" s="155">
        <f>ROUND((SUM(BF93:BF154)),  2)</f>
        <v>0</v>
      </c>
      <c r="I38" s="156">
        <v>0.14999999999999999</v>
      </c>
      <c r="J38" s="155">
        <f>ROUND(((SUM(BF93:BF154))*I38),  2)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ROUND((SUM(BG93:BG154)),  2)</f>
        <v>0</v>
      </c>
      <c r="I39" s="156">
        <v>0.20999999999999999</v>
      </c>
      <c r="J39" s="155">
        <f>0</f>
        <v>0</v>
      </c>
      <c r="L39" s="43"/>
    </row>
    <row r="40" hidden="1" s="1" customFormat="1" ht="14.4" customHeight="1">
      <c r="B40" s="43"/>
      <c r="E40" s="141" t="s">
        <v>47</v>
      </c>
      <c r="F40" s="155">
        <f>ROUND((SUM(BH93:BH154)),  2)</f>
        <v>0</v>
      </c>
      <c r="I40" s="156">
        <v>0.14999999999999999</v>
      </c>
      <c r="J40" s="155">
        <f>0</f>
        <v>0</v>
      </c>
      <c r="L40" s="43"/>
    </row>
    <row r="41" hidden="1" s="1" customFormat="1" ht="14.4" customHeight="1">
      <c r="B41" s="43"/>
      <c r="E41" s="141" t="s">
        <v>48</v>
      </c>
      <c r="F41" s="155">
        <f>ROUND((SUM(BI93:BI154)),  2)</f>
        <v>0</v>
      </c>
      <c r="I41" s="156">
        <v>0</v>
      </c>
      <c r="J41" s="155">
        <f>0</f>
        <v>0</v>
      </c>
      <c r="L41" s="43"/>
    </row>
    <row r="42" s="1" customFormat="1" ht="6.96" customHeight="1">
      <c r="B42" s="43"/>
      <c r="I42" s="143"/>
      <c r="L42" s="43"/>
    </row>
    <row r="43" s="1" customFormat="1" ht="25.44" customHeight="1">
      <c r="B43" s="43"/>
      <c r="C43" s="157"/>
      <c r="D43" s="158" t="s">
        <v>49</v>
      </c>
      <c r="E43" s="159"/>
      <c r="F43" s="159"/>
      <c r="G43" s="160" t="s">
        <v>50</v>
      </c>
      <c r="H43" s="161" t="s">
        <v>51</v>
      </c>
      <c r="I43" s="162"/>
      <c r="J43" s="163">
        <f>SUM(J34:J41)</f>
        <v>0</v>
      </c>
      <c r="K43" s="164"/>
      <c r="L43" s="43"/>
    </row>
    <row r="44" s="1" customFormat="1" ht="14.4" customHeight="1"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43"/>
    </row>
    <row r="48" s="1" customFormat="1" ht="6.96" customHeight="1">
      <c r="B48" s="168"/>
      <c r="C48" s="169"/>
      <c r="D48" s="169"/>
      <c r="E48" s="169"/>
      <c r="F48" s="169"/>
      <c r="G48" s="169"/>
      <c r="H48" s="169"/>
      <c r="I48" s="170"/>
      <c r="J48" s="169"/>
      <c r="K48" s="169"/>
      <c r="L48" s="43"/>
    </row>
    <row r="49" s="1" customFormat="1" ht="24.96" customHeight="1">
      <c r="B49" s="38"/>
      <c r="C49" s="23" t="s">
        <v>135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6.96" customHeight="1">
      <c r="B50" s="38"/>
      <c r="C50" s="39"/>
      <c r="D50" s="39"/>
      <c r="E50" s="39"/>
      <c r="F50" s="39"/>
      <c r="G50" s="39"/>
      <c r="H50" s="39"/>
      <c r="I50" s="143"/>
      <c r="J50" s="39"/>
      <c r="K50" s="39"/>
      <c r="L50" s="43"/>
    </row>
    <row r="51" s="1" customFormat="1" ht="12" customHeight="1">
      <c r="B51" s="38"/>
      <c r="C51" s="32" t="s">
        <v>16</v>
      </c>
      <c r="D51" s="39"/>
      <c r="E51" s="39"/>
      <c r="F51" s="39"/>
      <c r="G51" s="39"/>
      <c r="H51" s="39"/>
      <c r="I51" s="143"/>
      <c r="J51" s="39"/>
      <c r="K51" s="39"/>
      <c r="L51" s="43"/>
    </row>
    <row r="52" s="1" customFormat="1" ht="16.5" customHeight="1">
      <c r="B52" s="38"/>
      <c r="C52" s="39"/>
      <c r="D52" s="39"/>
      <c r="E52" s="171" t="str">
        <f>E7</f>
        <v>Oprava staničních kolejí č.4, 5, 6, 7 a výhybek č. 12, 13, 14, 16 v ŽST Prostřední Žleb</v>
      </c>
      <c r="F52" s="32"/>
      <c r="G52" s="32"/>
      <c r="H52" s="32"/>
      <c r="I52" s="143"/>
      <c r="J52" s="39"/>
      <c r="K52" s="39"/>
      <c r="L52" s="43"/>
    </row>
    <row r="53" ht="12" customHeight="1">
      <c r="B53" s="21"/>
      <c r="C53" s="32" t="s">
        <v>129</v>
      </c>
      <c r="D53" s="22"/>
      <c r="E53" s="22"/>
      <c r="F53" s="22"/>
      <c r="G53" s="22"/>
      <c r="H53" s="22"/>
      <c r="I53" s="136"/>
      <c r="J53" s="22"/>
      <c r="K53" s="22"/>
      <c r="L53" s="20"/>
    </row>
    <row r="54" ht="16.5" customHeight="1">
      <c r="B54" s="21"/>
      <c r="C54" s="22"/>
      <c r="D54" s="22"/>
      <c r="E54" s="171" t="s">
        <v>130</v>
      </c>
      <c r="F54" s="22"/>
      <c r="G54" s="22"/>
      <c r="H54" s="22"/>
      <c r="I54" s="136"/>
      <c r="J54" s="22"/>
      <c r="K54" s="22"/>
      <c r="L54" s="20"/>
    </row>
    <row r="55" ht="12" customHeight="1">
      <c r="B55" s="21"/>
      <c r="C55" s="32" t="s">
        <v>131</v>
      </c>
      <c r="D55" s="22"/>
      <c r="E55" s="22"/>
      <c r="F55" s="22"/>
      <c r="G55" s="22"/>
      <c r="H55" s="22"/>
      <c r="I55" s="136"/>
      <c r="J55" s="22"/>
      <c r="K55" s="22"/>
      <c r="L55" s="20"/>
    </row>
    <row r="56" s="1" customFormat="1" ht="16.5" customHeight="1">
      <c r="B56" s="38"/>
      <c r="C56" s="39"/>
      <c r="D56" s="39"/>
      <c r="E56" s="32" t="s">
        <v>355</v>
      </c>
      <c r="F56" s="39"/>
      <c r="G56" s="39"/>
      <c r="H56" s="39"/>
      <c r="I56" s="143"/>
      <c r="J56" s="39"/>
      <c r="K56" s="39"/>
      <c r="L56" s="43"/>
    </row>
    <row r="57" s="1" customFormat="1" ht="12" customHeight="1">
      <c r="B57" s="38"/>
      <c r="C57" s="32" t="s">
        <v>133</v>
      </c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16.5" customHeight="1">
      <c r="B58" s="38"/>
      <c r="C58" s="39"/>
      <c r="D58" s="39"/>
      <c r="E58" s="64" t="str">
        <f>E13</f>
        <v>SO 02.01 - SO 02.01 - Výhybka č. 13</v>
      </c>
      <c r="F58" s="39"/>
      <c r="G58" s="39"/>
      <c r="H58" s="39"/>
      <c r="I58" s="143"/>
      <c r="J58" s="39"/>
      <c r="K58" s="39"/>
      <c r="L58" s="43"/>
    </row>
    <row r="59" s="1" customFormat="1" ht="6.96" customHeight="1">
      <c r="B59" s="38"/>
      <c r="C59" s="39"/>
      <c r="D59" s="39"/>
      <c r="E59" s="39"/>
      <c r="F59" s="39"/>
      <c r="G59" s="39"/>
      <c r="H59" s="39"/>
      <c r="I59" s="143"/>
      <c r="J59" s="39"/>
      <c r="K59" s="39"/>
      <c r="L59" s="43"/>
    </row>
    <row r="60" s="1" customFormat="1" ht="12" customHeight="1">
      <c r="B60" s="38"/>
      <c r="C60" s="32" t="s">
        <v>21</v>
      </c>
      <c r="D60" s="39"/>
      <c r="E60" s="39"/>
      <c r="F60" s="27" t="str">
        <f>F16</f>
        <v>trať 083</v>
      </c>
      <c r="G60" s="39"/>
      <c r="H60" s="39"/>
      <c r="I60" s="145" t="s">
        <v>23</v>
      </c>
      <c r="J60" s="67" t="str">
        <f>IF(J16="","",J16)</f>
        <v>20. 3. 2019</v>
      </c>
      <c r="K60" s="39"/>
      <c r="L60" s="43"/>
    </row>
    <row r="61" s="1" customFormat="1" ht="6.96" customHeight="1">
      <c r="B61" s="38"/>
      <c r="C61" s="39"/>
      <c r="D61" s="39"/>
      <c r="E61" s="39"/>
      <c r="F61" s="39"/>
      <c r="G61" s="39"/>
      <c r="H61" s="39"/>
      <c r="I61" s="143"/>
      <c r="J61" s="39"/>
      <c r="K61" s="39"/>
      <c r="L61" s="43"/>
    </row>
    <row r="62" s="1" customFormat="1" ht="13.65" customHeight="1">
      <c r="B62" s="38"/>
      <c r="C62" s="32" t="s">
        <v>25</v>
      </c>
      <c r="D62" s="39"/>
      <c r="E62" s="39"/>
      <c r="F62" s="27" t="str">
        <f>E19</f>
        <v>SŽDC s.o., OŘ Ústí n.L., ST Ústí n.L.</v>
      </c>
      <c r="G62" s="39"/>
      <c r="H62" s="39"/>
      <c r="I62" s="145" t="s">
        <v>33</v>
      </c>
      <c r="J62" s="36" t="str">
        <f>E25</f>
        <v xml:space="preserve"> </v>
      </c>
      <c r="K62" s="39"/>
      <c r="L62" s="43"/>
    </row>
    <row r="63" s="1" customFormat="1" ht="13.65" customHeight="1">
      <c r="B63" s="38"/>
      <c r="C63" s="32" t="s">
        <v>31</v>
      </c>
      <c r="D63" s="39"/>
      <c r="E63" s="39"/>
      <c r="F63" s="27" t="str">
        <f>IF(E22="","",E22)</f>
        <v>Vyplň údaj</v>
      </c>
      <c r="G63" s="39"/>
      <c r="H63" s="39"/>
      <c r="I63" s="145" t="s">
        <v>36</v>
      </c>
      <c r="J63" s="36" t="str">
        <f>E28</f>
        <v xml:space="preserve"> </v>
      </c>
      <c r="K63" s="39"/>
      <c r="L63" s="43"/>
    </row>
    <row r="64" s="1" customFormat="1" ht="10.32" customHeight="1">
      <c r="B64" s="38"/>
      <c r="C64" s="39"/>
      <c r="D64" s="39"/>
      <c r="E64" s="39"/>
      <c r="F64" s="39"/>
      <c r="G64" s="39"/>
      <c r="H64" s="39"/>
      <c r="I64" s="143"/>
      <c r="J64" s="39"/>
      <c r="K64" s="39"/>
      <c r="L64" s="43"/>
    </row>
    <row r="65" s="1" customFormat="1" ht="29.28" customHeight="1">
      <c r="B65" s="38"/>
      <c r="C65" s="172" t="s">
        <v>136</v>
      </c>
      <c r="D65" s="173"/>
      <c r="E65" s="173"/>
      <c r="F65" s="173"/>
      <c r="G65" s="173"/>
      <c r="H65" s="173"/>
      <c r="I65" s="174"/>
      <c r="J65" s="175" t="s">
        <v>137</v>
      </c>
      <c r="K65" s="173"/>
      <c r="L65" s="43"/>
    </row>
    <row r="66" s="1" customFormat="1" ht="10.32" customHeight="1">
      <c r="B66" s="38"/>
      <c r="C66" s="39"/>
      <c r="D66" s="39"/>
      <c r="E66" s="39"/>
      <c r="F66" s="39"/>
      <c r="G66" s="39"/>
      <c r="H66" s="39"/>
      <c r="I66" s="143"/>
      <c r="J66" s="39"/>
      <c r="K66" s="39"/>
      <c r="L66" s="43"/>
    </row>
    <row r="67" s="1" customFormat="1" ht="22.8" customHeight="1">
      <c r="B67" s="38"/>
      <c r="C67" s="176" t="s">
        <v>71</v>
      </c>
      <c r="D67" s="39"/>
      <c r="E67" s="39"/>
      <c r="F67" s="39"/>
      <c r="G67" s="39"/>
      <c r="H67" s="39"/>
      <c r="I67" s="143"/>
      <c r="J67" s="97">
        <f>J93</f>
        <v>0</v>
      </c>
      <c r="K67" s="39"/>
      <c r="L67" s="43"/>
      <c r="AU67" s="17" t="s">
        <v>138</v>
      </c>
    </row>
    <row r="68" s="8" customFormat="1" ht="24.96" customHeight="1">
      <c r="B68" s="177"/>
      <c r="C68" s="178"/>
      <c r="D68" s="179" t="s">
        <v>139</v>
      </c>
      <c r="E68" s="180"/>
      <c r="F68" s="180"/>
      <c r="G68" s="180"/>
      <c r="H68" s="180"/>
      <c r="I68" s="181"/>
      <c r="J68" s="182">
        <f>J94</f>
        <v>0</v>
      </c>
      <c r="K68" s="178"/>
      <c r="L68" s="183"/>
    </row>
    <row r="69" s="9" customFormat="1" ht="19.92" customHeight="1">
      <c r="B69" s="184"/>
      <c r="C69" s="120"/>
      <c r="D69" s="185" t="s">
        <v>140</v>
      </c>
      <c r="E69" s="186"/>
      <c r="F69" s="186"/>
      <c r="G69" s="186"/>
      <c r="H69" s="186"/>
      <c r="I69" s="187"/>
      <c r="J69" s="188">
        <f>J95</f>
        <v>0</v>
      </c>
      <c r="K69" s="120"/>
      <c r="L69" s="189"/>
    </row>
    <row r="70" s="1" customFormat="1" ht="21.84" customHeight="1">
      <c r="B70" s="38"/>
      <c r="C70" s="39"/>
      <c r="D70" s="39"/>
      <c r="E70" s="39"/>
      <c r="F70" s="39"/>
      <c r="G70" s="39"/>
      <c r="H70" s="39"/>
      <c r="I70" s="143"/>
      <c r="J70" s="39"/>
      <c r="K70" s="39"/>
      <c r="L70" s="43"/>
    </row>
    <row r="71" s="1" customFormat="1" ht="6.96" customHeight="1">
      <c r="B71" s="57"/>
      <c r="C71" s="58"/>
      <c r="D71" s="58"/>
      <c r="E71" s="58"/>
      <c r="F71" s="58"/>
      <c r="G71" s="58"/>
      <c r="H71" s="58"/>
      <c r="I71" s="167"/>
      <c r="J71" s="58"/>
      <c r="K71" s="58"/>
      <c r="L71" s="43"/>
    </row>
    <row r="75" s="1" customFormat="1" ht="6.96" customHeight="1">
      <c r="B75" s="59"/>
      <c r="C75" s="60"/>
      <c r="D75" s="60"/>
      <c r="E75" s="60"/>
      <c r="F75" s="60"/>
      <c r="G75" s="60"/>
      <c r="H75" s="60"/>
      <c r="I75" s="170"/>
      <c r="J75" s="60"/>
      <c r="K75" s="60"/>
      <c r="L75" s="43"/>
    </row>
    <row r="76" s="1" customFormat="1" ht="24.96" customHeight="1">
      <c r="B76" s="38"/>
      <c r="C76" s="23" t="s">
        <v>141</v>
      </c>
      <c r="D76" s="39"/>
      <c r="E76" s="39"/>
      <c r="F76" s="39"/>
      <c r="G76" s="39"/>
      <c r="H76" s="39"/>
      <c r="I76" s="143"/>
      <c r="J76" s="39"/>
      <c r="K76" s="39"/>
      <c r="L76" s="43"/>
    </row>
    <row r="77" s="1" customFormat="1" ht="6.96" customHeight="1">
      <c r="B77" s="38"/>
      <c r="C77" s="39"/>
      <c r="D77" s="39"/>
      <c r="E77" s="39"/>
      <c r="F77" s="39"/>
      <c r="G77" s="39"/>
      <c r="H77" s="39"/>
      <c r="I77" s="143"/>
      <c r="J77" s="39"/>
      <c r="K77" s="39"/>
      <c r="L77" s="43"/>
    </row>
    <row r="78" s="1" customFormat="1" ht="12" customHeight="1">
      <c r="B78" s="38"/>
      <c r="C78" s="32" t="s">
        <v>16</v>
      </c>
      <c r="D78" s="39"/>
      <c r="E78" s="39"/>
      <c r="F78" s="39"/>
      <c r="G78" s="39"/>
      <c r="H78" s="39"/>
      <c r="I78" s="143"/>
      <c r="J78" s="39"/>
      <c r="K78" s="39"/>
      <c r="L78" s="43"/>
    </row>
    <row r="79" s="1" customFormat="1" ht="16.5" customHeight="1">
      <c r="B79" s="38"/>
      <c r="C79" s="39"/>
      <c r="D79" s="39"/>
      <c r="E79" s="171" t="str">
        <f>E7</f>
        <v>Oprava staničních kolejí č.4, 5, 6, 7 a výhybek č. 12, 13, 14, 16 v ŽST Prostřední Žleb</v>
      </c>
      <c r="F79" s="32"/>
      <c r="G79" s="32"/>
      <c r="H79" s="32"/>
      <c r="I79" s="143"/>
      <c r="J79" s="39"/>
      <c r="K79" s="39"/>
      <c r="L79" s="43"/>
    </row>
    <row r="80" ht="12" customHeight="1">
      <c r="B80" s="21"/>
      <c r="C80" s="32" t="s">
        <v>129</v>
      </c>
      <c r="D80" s="22"/>
      <c r="E80" s="22"/>
      <c r="F80" s="22"/>
      <c r="G80" s="22"/>
      <c r="H80" s="22"/>
      <c r="I80" s="136"/>
      <c r="J80" s="22"/>
      <c r="K80" s="22"/>
      <c r="L80" s="20"/>
    </row>
    <row r="81" ht="16.5" customHeight="1">
      <c r="B81" s="21"/>
      <c r="C81" s="22"/>
      <c r="D81" s="22"/>
      <c r="E81" s="171" t="s">
        <v>130</v>
      </c>
      <c r="F81" s="22"/>
      <c r="G81" s="22"/>
      <c r="H81" s="22"/>
      <c r="I81" s="136"/>
      <c r="J81" s="22"/>
      <c r="K81" s="22"/>
      <c r="L81" s="20"/>
    </row>
    <row r="82" ht="12" customHeight="1">
      <c r="B82" s="21"/>
      <c r="C82" s="32" t="s">
        <v>131</v>
      </c>
      <c r="D82" s="22"/>
      <c r="E82" s="22"/>
      <c r="F82" s="22"/>
      <c r="G82" s="22"/>
      <c r="H82" s="22"/>
      <c r="I82" s="136"/>
      <c r="J82" s="22"/>
      <c r="K82" s="22"/>
      <c r="L82" s="20"/>
    </row>
    <row r="83" s="1" customFormat="1" ht="16.5" customHeight="1">
      <c r="B83" s="38"/>
      <c r="C83" s="39"/>
      <c r="D83" s="39"/>
      <c r="E83" s="32" t="s">
        <v>355</v>
      </c>
      <c r="F83" s="39"/>
      <c r="G83" s="39"/>
      <c r="H83" s="39"/>
      <c r="I83" s="143"/>
      <c r="J83" s="39"/>
      <c r="K83" s="39"/>
      <c r="L83" s="43"/>
    </row>
    <row r="84" s="1" customFormat="1" ht="12" customHeight="1">
      <c r="B84" s="38"/>
      <c r="C84" s="32" t="s">
        <v>133</v>
      </c>
      <c r="D84" s="39"/>
      <c r="E84" s="39"/>
      <c r="F84" s="39"/>
      <c r="G84" s="39"/>
      <c r="H84" s="39"/>
      <c r="I84" s="143"/>
      <c r="J84" s="39"/>
      <c r="K84" s="39"/>
      <c r="L84" s="43"/>
    </row>
    <row r="85" s="1" customFormat="1" ht="16.5" customHeight="1">
      <c r="B85" s="38"/>
      <c r="C85" s="39"/>
      <c r="D85" s="39"/>
      <c r="E85" s="64" t="str">
        <f>E13</f>
        <v>SO 02.01 - SO 02.01 - Výhybka č. 13</v>
      </c>
      <c r="F85" s="39"/>
      <c r="G85" s="39"/>
      <c r="H85" s="39"/>
      <c r="I85" s="143"/>
      <c r="J85" s="39"/>
      <c r="K85" s="39"/>
      <c r="L85" s="43"/>
    </row>
    <row r="86" s="1" customFormat="1" ht="6.96" customHeight="1">
      <c r="B86" s="38"/>
      <c r="C86" s="39"/>
      <c r="D86" s="39"/>
      <c r="E86" s="39"/>
      <c r="F86" s="39"/>
      <c r="G86" s="39"/>
      <c r="H86" s="39"/>
      <c r="I86" s="143"/>
      <c r="J86" s="39"/>
      <c r="K86" s="39"/>
      <c r="L86" s="43"/>
    </row>
    <row r="87" s="1" customFormat="1" ht="12" customHeight="1">
      <c r="B87" s="38"/>
      <c r="C87" s="32" t="s">
        <v>21</v>
      </c>
      <c r="D87" s="39"/>
      <c r="E87" s="39"/>
      <c r="F87" s="27" t="str">
        <f>F16</f>
        <v>trať 083</v>
      </c>
      <c r="G87" s="39"/>
      <c r="H87" s="39"/>
      <c r="I87" s="145" t="s">
        <v>23</v>
      </c>
      <c r="J87" s="67" t="str">
        <f>IF(J16="","",J16)</f>
        <v>20. 3. 2019</v>
      </c>
      <c r="K87" s="39"/>
      <c r="L87" s="43"/>
    </row>
    <row r="88" s="1" customFormat="1" ht="6.96" customHeight="1"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43"/>
    </row>
    <row r="89" s="1" customFormat="1" ht="13.65" customHeight="1">
      <c r="B89" s="38"/>
      <c r="C89" s="32" t="s">
        <v>25</v>
      </c>
      <c r="D89" s="39"/>
      <c r="E89" s="39"/>
      <c r="F89" s="27" t="str">
        <f>E19</f>
        <v>SŽDC s.o., OŘ Ústí n.L., ST Ústí n.L.</v>
      </c>
      <c r="G89" s="39"/>
      <c r="H89" s="39"/>
      <c r="I89" s="145" t="s">
        <v>33</v>
      </c>
      <c r="J89" s="36" t="str">
        <f>E25</f>
        <v xml:space="preserve"> </v>
      </c>
      <c r="K89" s="39"/>
      <c r="L89" s="43"/>
    </row>
    <row r="90" s="1" customFormat="1" ht="13.65" customHeight="1">
      <c r="B90" s="38"/>
      <c r="C90" s="32" t="s">
        <v>31</v>
      </c>
      <c r="D90" s="39"/>
      <c r="E90" s="39"/>
      <c r="F90" s="27" t="str">
        <f>IF(E22="","",E22)</f>
        <v>Vyplň údaj</v>
      </c>
      <c r="G90" s="39"/>
      <c r="H90" s="39"/>
      <c r="I90" s="145" t="s">
        <v>36</v>
      </c>
      <c r="J90" s="36" t="str">
        <f>E28</f>
        <v xml:space="preserve"> </v>
      </c>
      <c r="K90" s="39"/>
      <c r="L90" s="43"/>
    </row>
    <row r="91" s="1" customFormat="1" ht="10.32" customHeight="1">
      <c r="B91" s="38"/>
      <c r="C91" s="39"/>
      <c r="D91" s="39"/>
      <c r="E91" s="39"/>
      <c r="F91" s="39"/>
      <c r="G91" s="39"/>
      <c r="H91" s="39"/>
      <c r="I91" s="143"/>
      <c r="J91" s="39"/>
      <c r="K91" s="39"/>
      <c r="L91" s="43"/>
    </row>
    <row r="92" s="10" customFormat="1" ht="29.28" customHeight="1">
      <c r="B92" s="190"/>
      <c r="C92" s="191" t="s">
        <v>142</v>
      </c>
      <c r="D92" s="192" t="s">
        <v>58</v>
      </c>
      <c r="E92" s="192" t="s">
        <v>54</v>
      </c>
      <c r="F92" s="192" t="s">
        <v>55</v>
      </c>
      <c r="G92" s="192" t="s">
        <v>143</v>
      </c>
      <c r="H92" s="192" t="s">
        <v>144</v>
      </c>
      <c r="I92" s="193" t="s">
        <v>145</v>
      </c>
      <c r="J92" s="192" t="s">
        <v>137</v>
      </c>
      <c r="K92" s="194" t="s">
        <v>146</v>
      </c>
      <c r="L92" s="195"/>
      <c r="M92" s="87" t="s">
        <v>19</v>
      </c>
      <c r="N92" s="88" t="s">
        <v>43</v>
      </c>
      <c r="O92" s="88" t="s">
        <v>147</v>
      </c>
      <c r="P92" s="88" t="s">
        <v>148</v>
      </c>
      <c r="Q92" s="88" t="s">
        <v>149</v>
      </c>
      <c r="R92" s="88" t="s">
        <v>150</v>
      </c>
      <c r="S92" s="88" t="s">
        <v>151</v>
      </c>
      <c r="T92" s="89" t="s">
        <v>152</v>
      </c>
    </row>
    <row r="93" s="1" customFormat="1" ht="22.8" customHeight="1">
      <c r="B93" s="38"/>
      <c r="C93" s="94" t="s">
        <v>153</v>
      </c>
      <c r="D93" s="39"/>
      <c r="E93" s="39"/>
      <c r="F93" s="39"/>
      <c r="G93" s="39"/>
      <c r="H93" s="39"/>
      <c r="I93" s="143"/>
      <c r="J93" s="196">
        <f>BK93</f>
        <v>0</v>
      </c>
      <c r="K93" s="39"/>
      <c r="L93" s="43"/>
      <c r="M93" s="90"/>
      <c r="N93" s="91"/>
      <c r="O93" s="91"/>
      <c r="P93" s="197">
        <f>P94</f>
        <v>0</v>
      </c>
      <c r="Q93" s="91"/>
      <c r="R93" s="197">
        <f>R94</f>
        <v>1.0299</v>
      </c>
      <c r="S93" s="91"/>
      <c r="T93" s="198">
        <f>T94</f>
        <v>0</v>
      </c>
      <c r="AT93" s="17" t="s">
        <v>72</v>
      </c>
      <c r="AU93" s="17" t="s">
        <v>138</v>
      </c>
      <c r="BK93" s="199">
        <f>BK94</f>
        <v>0</v>
      </c>
    </row>
    <row r="94" s="11" customFormat="1" ht="25.92" customHeight="1">
      <c r="B94" s="200"/>
      <c r="C94" s="201"/>
      <c r="D94" s="202" t="s">
        <v>72</v>
      </c>
      <c r="E94" s="203" t="s">
        <v>154</v>
      </c>
      <c r="F94" s="203" t="s">
        <v>155</v>
      </c>
      <c r="G94" s="201"/>
      <c r="H94" s="201"/>
      <c r="I94" s="204"/>
      <c r="J94" s="205">
        <f>BK94</f>
        <v>0</v>
      </c>
      <c r="K94" s="201"/>
      <c r="L94" s="206"/>
      <c r="M94" s="207"/>
      <c r="N94" s="208"/>
      <c r="O94" s="208"/>
      <c r="P94" s="209">
        <f>P95</f>
        <v>0</v>
      </c>
      <c r="Q94" s="208"/>
      <c r="R94" s="209">
        <f>R95</f>
        <v>1.0299</v>
      </c>
      <c r="S94" s="208"/>
      <c r="T94" s="210">
        <f>T95</f>
        <v>0</v>
      </c>
      <c r="AR94" s="211" t="s">
        <v>77</v>
      </c>
      <c r="AT94" s="212" t="s">
        <v>72</v>
      </c>
      <c r="AU94" s="212" t="s">
        <v>73</v>
      </c>
      <c r="AY94" s="211" t="s">
        <v>156</v>
      </c>
      <c r="BK94" s="213">
        <f>BK95</f>
        <v>0</v>
      </c>
    </row>
    <row r="95" s="11" customFormat="1" ht="22.8" customHeight="1">
      <c r="B95" s="200"/>
      <c r="C95" s="201"/>
      <c r="D95" s="202" t="s">
        <v>72</v>
      </c>
      <c r="E95" s="214" t="s">
        <v>157</v>
      </c>
      <c r="F95" s="214" t="s">
        <v>158</v>
      </c>
      <c r="G95" s="201"/>
      <c r="H95" s="201"/>
      <c r="I95" s="204"/>
      <c r="J95" s="215">
        <f>BK95</f>
        <v>0</v>
      </c>
      <c r="K95" s="201"/>
      <c r="L95" s="206"/>
      <c r="M95" s="207"/>
      <c r="N95" s="208"/>
      <c r="O95" s="208"/>
      <c r="P95" s="209">
        <f>SUM(P96:P154)</f>
        <v>0</v>
      </c>
      <c r="Q95" s="208"/>
      <c r="R95" s="209">
        <f>SUM(R96:R154)</f>
        <v>1.0299</v>
      </c>
      <c r="S95" s="208"/>
      <c r="T95" s="210">
        <f>SUM(T96:T154)</f>
        <v>0</v>
      </c>
      <c r="AR95" s="211" t="s">
        <v>77</v>
      </c>
      <c r="AT95" s="212" t="s">
        <v>72</v>
      </c>
      <c r="AU95" s="212" t="s">
        <v>77</v>
      </c>
      <c r="AY95" s="211" t="s">
        <v>156</v>
      </c>
      <c r="BK95" s="213">
        <f>SUM(BK96:BK154)</f>
        <v>0</v>
      </c>
    </row>
    <row r="96" s="1" customFormat="1" ht="56.25" customHeight="1">
      <c r="B96" s="38"/>
      <c r="C96" s="216" t="s">
        <v>77</v>
      </c>
      <c r="D96" s="216" t="s">
        <v>159</v>
      </c>
      <c r="E96" s="217" t="s">
        <v>160</v>
      </c>
      <c r="F96" s="218" t="s">
        <v>161</v>
      </c>
      <c r="G96" s="219" t="s">
        <v>162</v>
      </c>
      <c r="H96" s="220">
        <v>23</v>
      </c>
      <c r="I96" s="221"/>
      <c r="J96" s="222">
        <f>ROUND(I96*H96,2)</f>
        <v>0</v>
      </c>
      <c r="K96" s="218" t="s">
        <v>163</v>
      </c>
      <c r="L96" s="43"/>
      <c r="M96" s="223" t="s">
        <v>19</v>
      </c>
      <c r="N96" s="224" t="s">
        <v>44</v>
      </c>
      <c r="O96" s="79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AR96" s="17" t="s">
        <v>164</v>
      </c>
      <c r="AT96" s="17" t="s">
        <v>159</v>
      </c>
      <c r="AU96" s="17" t="s">
        <v>81</v>
      </c>
      <c r="AY96" s="17" t="s">
        <v>156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7" t="s">
        <v>77</v>
      </c>
      <c r="BK96" s="227">
        <f>ROUND(I96*H96,2)</f>
        <v>0</v>
      </c>
      <c r="BL96" s="17" t="s">
        <v>164</v>
      </c>
      <c r="BM96" s="17" t="s">
        <v>357</v>
      </c>
    </row>
    <row r="97" s="1" customFormat="1">
      <c r="B97" s="38"/>
      <c r="C97" s="39"/>
      <c r="D97" s="228" t="s">
        <v>166</v>
      </c>
      <c r="E97" s="39"/>
      <c r="F97" s="229" t="s">
        <v>167</v>
      </c>
      <c r="G97" s="39"/>
      <c r="H97" s="39"/>
      <c r="I97" s="143"/>
      <c r="J97" s="39"/>
      <c r="K97" s="39"/>
      <c r="L97" s="43"/>
      <c r="M97" s="230"/>
      <c r="N97" s="79"/>
      <c r="O97" s="79"/>
      <c r="P97" s="79"/>
      <c r="Q97" s="79"/>
      <c r="R97" s="79"/>
      <c r="S97" s="79"/>
      <c r="T97" s="80"/>
      <c r="AT97" s="17" t="s">
        <v>166</v>
      </c>
      <c r="AU97" s="17" t="s">
        <v>81</v>
      </c>
    </row>
    <row r="98" s="1" customFormat="1" ht="67.5" customHeight="1">
      <c r="B98" s="38"/>
      <c r="C98" s="216" t="s">
        <v>81</v>
      </c>
      <c r="D98" s="216" t="s">
        <v>159</v>
      </c>
      <c r="E98" s="217" t="s">
        <v>168</v>
      </c>
      <c r="F98" s="218" t="s">
        <v>169</v>
      </c>
      <c r="G98" s="219" t="s">
        <v>162</v>
      </c>
      <c r="H98" s="220">
        <v>12</v>
      </c>
      <c r="I98" s="221"/>
      <c r="J98" s="222">
        <f>ROUND(I98*H98,2)</f>
        <v>0</v>
      </c>
      <c r="K98" s="218" t="s">
        <v>163</v>
      </c>
      <c r="L98" s="43"/>
      <c r="M98" s="223" t="s">
        <v>19</v>
      </c>
      <c r="N98" s="224" t="s">
        <v>44</v>
      </c>
      <c r="O98" s="79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AR98" s="17" t="s">
        <v>164</v>
      </c>
      <c r="AT98" s="17" t="s">
        <v>159</v>
      </c>
      <c r="AU98" s="17" t="s">
        <v>81</v>
      </c>
      <c r="AY98" s="17" t="s">
        <v>156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7" t="s">
        <v>77</v>
      </c>
      <c r="BK98" s="227">
        <f>ROUND(I98*H98,2)</f>
        <v>0</v>
      </c>
      <c r="BL98" s="17" t="s">
        <v>164</v>
      </c>
      <c r="BM98" s="17" t="s">
        <v>358</v>
      </c>
    </row>
    <row r="99" s="1" customFormat="1">
      <c r="B99" s="38"/>
      <c r="C99" s="39"/>
      <c r="D99" s="228" t="s">
        <v>166</v>
      </c>
      <c r="E99" s="39"/>
      <c r="F99" s="229" t="s">
        <v>167</v>
      </c>
      <c r="G99" s="39"/>
      <c r="H99" s="39"/>
      <c r="I99" s="143"/>
      <c r="J99" s="39"/>
      <c r="K99" s="39"/>
      <c r="L99" s="43"/>
      <c r="M99" s="230"/>
      <c r="N99" s="79"/>
      <c r="O99" s="79"/>
      <c r="P99" s="79"/>
      <c r="Q99" s="79"/>
      <c r="R99" s="79"/>
      <c r="S99" s="79"/>
      <c r="T99" s="80"/>
      <c r="AT99" s="17" t="s">
        <v>166</v>
      </c>
      <c r="AU99" s="17" t="s">
        <v>81</v>
      </c>
    </row>
    <row r="100" s="1" customFormat="1" ht="67.5" customHeight="1">
      <c r="B100" s="38"/>
      <c r="C100" s="216" t="s">
        <v>89</v>
      </c>
      <c r="D100" s="216" t="s">
        <v>159</v>
      </c>
      <c r="E100" s="217" t="s">
        <v>171</v>
      </c>
      <c r="F100" s="218" t="s">
        <v>172</v>
      </c>
      <c r="G100" s="219" t="s">
        <v>162</v>
      </c>
      <c r="H100" s="220">
        <v>2</v>
      </c>
      <c r="I100" s="221"/>
      <c r="J100" s="222">
        <f>ROUND(I100*H100,2)</f>
        <v>0</v>
      </c>
      <c r="K100" s="218" t="s">
        <v>163</v>
      </c>
      <c r="L100" s="43"/>
      <c r="M100" s="223" t="s">
        <v>19</v>
      </c>
      <c r="N100" s="224" t="s">
        <v>44</v>
      </c>
      <c r="O100" s="79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AR100" s="17" t="s">
        <v>164</v>
      </c>
      <c r="AT100" s="17" t="s">
        <v>159</v>
      </c>
      <c r="AU100" s="17" t="s">
        <v>81</v>
      </c>
      <c r="AY100" s="17" t="s">
        <v>156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7" t="s">
        <v>77</v>
      </c>
      <c r="BK100" s="227">
        <f>ROUND(I100*H100,2)</f>
        <v>0</v>
      </c>
      <c r="BL100" s="17" t="s">
        <v>164</v>
      </c>
      <c r="BM100" s="17" t="s">
        <v>359</v>
      </c>
    </row>
    <row r="101" s="1" customFormat="1">
      <c r="B101" s="38"/>
      <c r="C101" s="39"/>
      <c r="D101" s="228" t="s">
        <v>166</v>
      </c>
      <c r="E101" s="39"/>
      <c r="F101" s="229" t="s">
        <v>167</v>
      </c>
      <c r="G101" s="39"/>
      <c r="H101" s="39"/>
      <c r="I101" s="143"/>
      <c r="J101" s="39"/>
      <c r="K101" s="39"/>
      <c r="L101" s="43"/>
      <c r="M101" s="230"/>
      <c r="N101" s="79"/>
      <c r="O101" s="79"/>
      <c r="P101" s="79"/>
      <c r="Q101" s="79"/>
      <c r="R101" s="79"/>
      <c r="S101" s="79"/>
      <c r="T101" s="80"/>
      <c r="AT101" s="17" t="s">
        <v>166</v>
      </c>
      <c r="AU101" s="17" t="s">
        <v>81</v>
      </c>
    </row>
    <row r="102" s="1" customFormat="1" ht="56.25" customHeight="1">
      <c r="B102" s="38"/>
      <c r="C102" s="216" t="s">
        <v>164</v>
      </c>
      <c r="D102" s="216" t="s">
        <v>159</v>
      </c>
      <c r="E102" s="217" t="s">
        <v>174</v>
      </c>
      <c r="F102" s="218" t="s">
        <v>175</v>
      </c>
      <c r="G102" s="219" t="s">
        <v>162</v>
      </c>
      <c r="H102" s="220">
        <v>43</v>
      </c>
      <c r="I102" s="221"/>
      <c r="J102" s="222">
        <f>ROUND(I102*H102,2)</f>
        <v>0</v>
      </c>
      <c r="K102" s="218" t="s">
        <v>163</v>
      </c>
      <c r="L102" s="43"/>
      <c r="M102" s="223" t="s">
        <v>19</v>
      </c>
      <c r="N102" s="224" t="s">
        <v>44</v>
      </c>
      <c r="O102" s="79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AR102" s="17" t="s">
        <v>164</v>
      </c>
      <c r="AT102" s="17" t="s">
        <v>159</v>
      </c>
      <c r="AU102" s="17" t="s">
        <v>81</v>
      </c>
      <c r="AY102" s="17" t="s">
        <v>156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7" t="s">
        <v>77</v>
      </c>
      <c r="BK102" s="227">
        <f>ROUND(I102*H102,2)</f>
        <v>0</v>
      </c>
      <c r="BL102" s="17" t="s">
        <v>164</v>
      </c>
      <c r="BM102" s="17" t="s">
        <v>360</v>
      </c>
    </row>
    <row r="103" s="1" customFormat="1">
      <c r="B103" s="38"/>
      <c r="C103" s="39"/>
      <c r="D103" s="228" t="s">
        <v>166</v>
      </c>
      <c r="E103" s="39"/>
      <c r="F103" s="229" t="s">
        <v>167</v>
      </c>
      <c r="G103" s="39"/>
      <c r="H103" s="39"/>
      <c r="I103" s="143"/>
      <c r="J103" s="39"/>
      <c r="K103" s="39"/>
      <c r="L103" s="43"/>
      <c r="M103" s="230"/>
      <c r="N103" s="79"/>
      <c r="O103" s="79"/>
      <c r="P103" s="79"/>
      <c r="Q103" s="79"/>
      <c r="R103" s="79"/>
      <c r="S103" s="79"/>
      <c r="T103" s="80"/>
      <c r="AT103" s="17" t="s">
        <v>166</v>
      </c>
      <c r="AU103" s="17" t="s">
        <v>81</v>
      </c>
    </row>
    <row r="104" s="12" customFormat="1">
      <c r="B104" s="231"/>
      <c r="C104" s="232"/>
      <c r="D104" s="228" t="s">
        <v>177</v>
      </c>
      <c r="E104" s="233" t="s">
        <v>19</v>
      </c>
      <c r="F104" s="234" t="s">
        <v>361</v>
      </c>
      <c r="G104" s="232"/>
      <c r="H104" s="235">
        <v>43</v>
      </c>
      <c r="I104" s="236"/>
      <c r="J104" s="232"/>
      <c r="K104" s="232"/>
      <c r="L104" s="237"/>
      <c r="M104" s="238"/>
      <c r="N104" s="239"/>
      <c r="O104" s="239"/>
      <c r="P104" s="239"/>
      <c r="Q104" s="239"/>
      <c r="R104" s="239"/>
      <c r="S104" s="239"/>
      <c r="T104" s="240"/>
      <c r="AT104" s="241" t="s">
        <v>177</v>
      </c>
      <c r="AU104" s="241" t="s">
        <v>81</v>
      </c>
      <c r="AV104" s="12" t="s">
        <v>81</v>
      </c>
      <c r="AW104" s="12" t="s">
        <v>35</v>
      </c>
      <c r="AX104" s="12" t="s">
        <v>77</v>
      </c>
      <c r="AY104" s="241" t="s">
        <v>156</v>
      </c>
    </row>
    <row r="105" s="1" customFormat="1" ht="56.25" customHeight="1">
      <c r="B105" s="38"/>
      <c r="C105" s="216" t="s">
        <v>157</v>
      </c>
      <c r="D105" s="216" t="s">
        <v>159</v>
      </c>
      <c r="E105" s="217" t="s">
        <v>257</v>
      </c>
      <c r="F105" s="218" t="s">
        <v>258</v>
      </c>
      <c r="G105" s="219" t="s">
        <v>162</v>
      </c>
      <c r="H105" s="220">
        <v>11</v>
      </c>
      <c r="I105" s="221"/>
      <c r="J105" s="222">
        <f>ROUND(I105*H105,2)</f>
        <v>0</v>
      </c>
      <c r="K105" s="218" t="s">
        <v>163</v>
      </c>
      <c r="L105" s="43"/>
      <c r="M105" s="223" t="s">
        <v>19</v>
      </c>
      <c r="N105" s="224" t="s">
        <v>44</v>
      </c>
      <c r="O105" s="79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AR105" s="17" t="s">
        <v>164</v>
      </c>
      <c r="AT105" s="17" t="s">
        <v>159</v>
      </c>
      <c r="AU105" s="17" t="s">
        <v>81</v>
      </c>
      <c r="AY105" s="17" t="s">
        <v>156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7" t="s">
        <v>77</v>
      </c>
      <c r="BK105" s="227">
        <f>ROUND(I105*H105,2)</f>
        <v>0</v>
      </c>
      <c r="BL105" s="17" t="s">
        <v>164</v>
      </c>
      <c r="BM105" s="17" t="s">
        <v>362</v>
      </c>
    </row>
    <row r="106" s="1" customFormat="1">
      <c r="B106" s="38"/>
      <c r="C106" s="39"/>
      <c r="D106" s="228" t="s">
        <v>166</v>
      </c>
      <c r="E106" s="39"/>
      <c r="F106" s="229" t="s">
        <v>167</v>
      </c>
      <c r="G106" s="39"/>
      <c r="H106" s="39"/>
      <c r="I106" s="143"/>
      <c r="J106" s="39"/>
      <c r="K106" s="39"/>
      <c r="L106" s="43"/>
      <c r="M106" s="230"/>
      <c r="N106" s="79"/>
      <c r="O106" s="79"/>
      <c r="P106" s="79"/>
      <c r="Q106" s="79"/>
      <c r="R106" s="79"/>
      <c r="S106" s="79"/>
      <c r="T106" s="80"/>
      <c r="AT106" s="17" t="s">
        <v>166</v>
      </c>
      <c r="AU106" s="17" t="s">
        <v>81</v>
      </c>
    </row>
    <row r="107" s="1" customFormat="1" ht="33.75" customHeight="1">
      <c r="B107" s="38"/>
      <c r="C107" s="216" t="s">
        <v>184</v>
      </c>
      <c r="D107" s="216" t="s">
        <v>159</v>
      </c>
      <c r="E107" s="217" t="s">
        <v>179</v>
      </c>
      <c r="F107" s="218" t="s">
        <v>180</v>
      </c>
      <c r="G107" s="219" t="s">
        <v>181</v>
      </c>
      <c r="H107" s="220">
        <v>180</v>
      </c>
      <c r="I107" s="221"/>
      <c r="J107" s="222">
        <f>ROUND(I107*H107,2)</f>
        <v>0</v>
      </c>
      <c r="K107" s="218" t="s">
        <v>163</v>
      </c>
      <c r="L107" s="43"/>
      <c r="M107" s="223" t="s">
        <v>19</v>
      </c>
      <c r="N107" s="224" t="s">
        <v>44</v>
      </c>
      <c r="O107" s="79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AR107" s="17" t="s">
        <v>164</v>
      </c>
      <c r="AT107" s="17" t="s">
        <v>159</v>
      </c>
      <c r="AU107" s="17" t="s">
        <v>81</v>
      </c>
      <c r="AY107" s="17" t="s">
        <v>156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7" t="s">
        <v>77</v>
      </c>
      <c r="BK107" s="227">
        <f>ROUND(I107*H107,2)</f>
        <v>0</v>
      </c>
      <c r="BL107" s="17" t="s">
        <v>164</v>
      </c>
      <c r="BM107" s="17" t="s">
        <v>363</v>
      </c>
    </row>
    <row r="108" s="1" customFormat="1">
      <c r="B108" s="38"/>
      <c r="C108" s="39"/>
      <c r="D108" s="228" t="s">
        <v>166</v>
      </c>
      <c r="E108" s="39"/>
      <c r="F108" s="229" t="s">
        <v>183</v>
      </c>
      <c r="G108" s="39"/>
      <c r="H108" s="39"/>
      <c r="I108" s="143"/>
      <c r="J108" s="39"/>
      <c r="K108" s="39"/>
      <c r="L108" s="43"/>
      <c r="M108" s="230"/>
      <c r="N108" s="79"/>
      <c r="O108" s="79"/>
      <c r="P108" s="79"/>
      <c r="Q108" s="79"/>
      <c r="R108" s="79"/>
      <c r="S108" s="79"/>
      <c r="T108" s="80"/>
      <c r="AT108" s="17" t="s">
        <v>166</v>
      </c>
      <c r="AU108" s="17" t="s">
        <v>81</v>
      </c>
    </row>
    <row r="109" s="1" customFormat="1" ht="22.5" customHeight="1">
      <c r="B109" s="38"/>
      <c r="C109" s="242" t="s">
        <v>190</v>
      </c>
      <c r="D109" s="242" t="s">
        <v>185</v>
      </c>
      <c r="E109" s="243" t="s">
        <v>186</v>
      </c>
      <c r="F109" s="244" t="s">
        <v>187</v>
      </c>
      <c r="G109" s="245" t="s">
        <v>162</v>
      </c>
      <c r="H109" s="246">
        <v>370</v>
      </c>
      <c r="I109" s="247"/>
      <c r="J109" s="248">
        <f>ROUND(I109*H109,2)</f>
        <v>0</v>
      </c>
      <c r="K109" s="244" t="s">
        <v>163</v>
      </c>
      <c r="L109" s="249"/>
      <c r="M109" s="250" t="s">
        <v>19</v>
      </c>
      <c r="N109" s="251" t="s">
        <v>44</v>
      </c>
      <c r="O109" s="79"/>
      <c r="P109" s="225">
        <f>O109*H109</f>
        <v>0</v>
      </c>
      <c r="Q109" s="225">
        <v>0.00123</v>
      </c>
      <c r="R109" s="225">
        <f>Q109*H109</f>
        <v>0.4551</v>
      </c>
      <c r="S109" s="225">
        <v>0</v>
      </c>
      <c r="T109" s="226">
        <f>S109*H109</f>
        <v>0</v>
      </c>
      <c r="AR109" s="17" t="s">
        <v>188</v>
      </c>
      <c r="AT109" s="17" t="s">
        <v>185</v>
      </c>
      <c r="AU109" s="17" t="s">
        <v>81</v>
      </c>
      <c r="AY109" s="17" t="s">
        <v>156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7" t="s">
        <v>77</v>
      </c>
      <c r="BK109" s="227">
        <f>ROUND(I109*H109,2)</f>
        <v>0</v>
      </c>
      <c r="BL109" s="17" t="s">
        <v>164</v>
      </c>
      <c r="BM109" s="17" t="s">
        <v>364</v>
      </c>
    </row>
    <row r="110" s="1" customFormat="1" ht="22.5" customHeight="1">
      <c r="B110" s="38"/>
      <c r="C110" s="242" t="s">
        <v>188</v>
      </c>
      <c r="D110" s="242" t="s">
        <v>185</v>
      </c>
      <c r="E110" s="243" t="s">
        <v>191</v>
      </c>
      <c r="F110" s="244" t="s">
        <v>192</v>
      </c>
      <c r="G110" s="245" t="s">
        <v>162</v>
      </c>
      <c r="H110" s="246">
        <v>840</v>
      </c>
      <c r="I110" s="247"/>
      <c r="J110" s="248">
        <f>ROUND(I110*H110,2)</f>
        <v>0</v>
      </c>
      <c r="K110" s="244" t="s">
        <v>163</v>
      </c>
      <c r="L110" s="249"/>
      <c r="M110" s="250" t="s">
        <v>19</v>
      </c>
      <c r="N110" s="251" t="s">
        <v>44</v>
      </c>
      <c r="O110" s="79"/>
      <c r="P110" s="225">
        <f>O110*H110</f>
        <v>0</v>
      </c>
      <c r="Q110" s="225">
        <v>9.0000000000000006E-05</v>
      </c>
      <c r="R110" s="225">
        <f>Q110*H110</f>
        <v>0.075600000000000001</v>
      </c>
      <c r="S110" s="225">
        <v>0</v>
      </c>
      <c r="T110" s="226">
        <f>S110*H110</f>
        <v>0</v>
      </c>
      <c r="AR110" s="17" t="s">
        <v>188</v>
      </c>
      <c r="AT110" s="17" t="s">
        <v>185</v>
      </c>
      <c r="AU110" s="17" t="s">
        <v>81</v>
      </c>
      <c r="AY110" s="17" t="s">
        <v>156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7" t="s">
        <v>77</v>
      </c>
      <c r="BK110" s="227">
        <f>ROUND(I110*H110,2)</f>
        <v>0</v>
      </c>
      <c r="BL110" s="17" t="s">
        <v>164</v>
      </c>
      <c r="BM110" s="17" t="s">
        <v>365</v>
      </c>
    </row>
    <row r="111" s="12" customFormat="1">
      <c r="B111" s="231"/>
      <c r="C111" s="232"/>
      <c r="D111" s="228" t="s">
        <v>177</v>
      </c>
      <c r="E111" s="233" t="s">
        <v>19</v>
      </c>
      <c r="F111" s="234" t="s">
        <v>366</v>
      </c>
      <c r="G111" s="232"/>
      <c r="H111" s="235">
        <v>840</v>
      </c>
      <c r="I111" s="236"/>
      <c r="J111" s="232"/>
      <c r="K111" s="232"/>
      <c r="L111" s="237"/>
      <c r="M111" s="238"/>
      <c r="N111" s="239"/>
      <c r="O111" s="239"/>
      <c r="P111" s="239"/>
      <c r="Q111" s="239"/>
      <c r="R111" s="239"/>
      <c r="S111" s="239"/>
      <c r="T111" s="240"/>
      <c r="AT111" s="241" t="s">
        <v>177</v>
      </c>
      <c r="AU111" s="241" t="s">
        <v>81</v>
      </c>
      <c r="AV111" s="12" t="s">
        <v>81</v>
      </c>
      <c r="AW111" s="12" t="s">
        <v>35</v>
      </c>
      <c r="AX111" s="12" t="s">
        <v>77</v>
      </c>
      <c r="AY111" s="241" t="s">
        <v>156</v>
      </c>
    </row>
    <row r="112" s="1" customFormat="1" ht="22.5" customHeight="1">
      <c r="B112" s="38"/>
      <c r="C112" s="242" t="s">
        <v>198</v>
      </c>
      <c r="D112" s="242" t="s">
        <v>185</v>
      </c>
      <c r="E112" s="243" t="s">
        <v>195</v>
      </c>
      <c r="F112" s="244" t="s">
        <v>196</v>
      </c>
      <c r="G112" s="245" t="s">
        <v>162</v>
      </c>
      <c r="H112" s="246">
        <v>640</v>
      </c>
      <c r="I112" s="247"/>
      <c r="J112" s="248">
        <f>ROUND(I112*H112,2)</f>
        <v>0</v>
      </c>
      <c r="K112" s="244" t="s">
        <v>163</v>
      </c>
      <c r="L112" s="249"/>
      <c r="M112" s="250" t="s">
        <v>19</v>
      </c>
      <c r="N112" s="251" t="s">
        <v>44</v>
      </c>
      <c r="O112" s="79"/>
      <c r="P112" s="225">
        <f>O112*H112</f>
        <v>0</v>
      </c>
      <c r="Q112" s="225">
        <v>0.00051999999999999995</v>
      </c>
      <c r="R112" s="225">
        <f>Q112*H112</f>
        <v>0.33279999999999998</v>
      </c>
      <c r="S112" s="225">
        <v>0</v>
      </c>
      <c r="T112" s="226">
        <f>S112*H112</f>
        <v>0</v>
      </c>
      <c r="AR112" s="17" t="s">
        <v>188</v>
      </c>
      <c r="AT112" s="17" t="s">
        <v>185</v>
      </c>
      <c r="AU112" s="17" t="s">
        <v>81</v>
      </c>
      <c r="AY112" s="17" t="s">
        <v>156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7" t="s">
        <v>77</v>
      </c>
      <c r="BK112" s="227">
        <f>ROUND(I112*H112,2)</f>
        <v>0</v>
      </c>
      <c r="BL112" s="17" t="s">
        <v>164</v>
      </c>
      <c r="BM112" s="17" t="s">
        <v>367</v>
      </c>
    </row>
    <row r="113" s="1" customFormat="1" ht="22.5" customHeight="1">
      <c r="B113" s="38"/>
      <c r="C113" s="242" t="s">
        <v>202</v>
      </c>
      <c r="D113" s="242" t="s">
        <v>185</v>
      </c>
      <c r="E113" s="243" t="s">
        <v>199</v>
      </c>
      <c r="F113" s="244" t="s">
        <v>200</v>
      </c>
      <c r="G113" s="245" t="s">
        <v>162</v>
      </c>
      <c r="H113" s="246">
        <v>200</v>
      </c>
      <c r="I113" s="247"/>
      <c r="J113" s="248">
        <f>ROUND(I113*H113,2)</f>
        <v>0</v>
      </c>
      <c r="K113" s="244" t="s">
        <v>163</v>
      </c>
      <c r="L113" s="249"/>
      <c r="M113" s="250" t="s">
        <v>19</v>
      </c>
      <c r="N113" s="251" t="s">
        <v>44</v>
      </c>
      <c r="O113" s="79"/>
      <c r="P113" s="225">
        <f>O113*H113</f>
        <v>0</v>
      </c>
      <c r="Q113" s="225">
        <v>0.00056999999999999998</v>
      </c>
      <c r="R113" s="225">
        <f>Q113*H113</f>
        <v>0.11399999999999999</v>
      </c>
      <c r="S113" s="225">
        <v>0</v>
      </c>
      <c r="T113" s="226">
        <f>S113*H113</f>
        <v>0</v>
      </c>
      <c r="AR113" s="17" t="s">
        <v>188</v>
      </c>
      <c r="AT113" s="17" t="s">
        <v>185</v>
      </c>
      <c r="AU113" s="17" t="s">
        <v>81</v>
      </c>
      <c r="AY113" s="17" t="s">
        <v>156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7" t="s">
        <v>77</v>
      </c>
      <c r="BK113" s="227">
        <f>ROUND(I113*H113,2)</f>
        <v>0</v>
      </c>
      <c r="BL113" s="17" t="s">
        <v>164</v>
      </c>
      <c r="BM113" s="17" t="s">
        <v>368</v>
      </c>
    </row>
    <row r="114" s="1" customFormat="1" ht="22.5" customHeight="1">
      <c r="B114" s="38"/>
      <c r="C114" s="242" t="s">
        <v>206</v>
      </c>
      <c r="D114" s="242" t="s">
        <v>185</v>
      </c>
      <c r="E114" s="243" t="s">
        <v>314</v>
      </c>
      <c r="F114" s="244" t="s">
        <v>315</v>
      </c>
      <c r="G114" s="245" t="s">
        <v>162</v>
      </c>
      <c r="H114" s="246">
        <v>180</v>
      </c>
      <c r="I114" s="247"/>
      <c r="J114" s="248">
        <f>ROUND(I114*H114,2)</f>
        <v>0</v>
      </c>
      <c r="K114" s="244" t="s">
        <v>163</v>
      </c>
      <c r="L114" s="249"/>
      <c r="M114" s="250" t="s">
        <v>19</v>
      </c>
      <c r="N114" s="251" t="s">
        <v>44</v>
      </c>
      <c r="O114" s="79"/>
      <c r="P114" s="225">
        <f>O114*H114</f>
        <v>0</v>
      </c>
      <c r="Q114" s="225">
        <v>0.00018000000000000001</v>
      </c>
      <c r="R114" s="225">
        <f>Q114*H114</f>
        <v>0.032400000000000005</v>
      </c>
      <c r="S114" s="225">
        <v>0</v>
      </c>
      <c r="T114" s="226">
        <f>S114*H114</f>
        <v>0</v>
      </c>
      <c r="AR114" s="17" t="s">
        <v>188</v>
      </c>
      <c r="AT114" s="17" t="s">
        <v>185</v>
      </c>
      <c r="AU114" s="17" t="s">
        <v>81</v>
      </c>
      <c r="AY114" s="17" t="s">
        <v>156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7" t="s">
        <v>77</v>
      </c>
      <c r="BK114" s="227">
        <f>ROUND(I114*H114,2)</f>
        <v>0</v>
      </c>
      <c r="BL114" s="17" t="s">
        <v>164</v>
      </c>
      <c r="BM114" s="17" t="s">
        <v>369</v>
      </c>
    </row>
    <row r="115" s="1" customFormat="1" ht="22.5" customHeight="1">
      <c r="B115" s="38"/>
      <c r="C115" s="242" t="s">
        <v>211</v>
      </c>
      <c r="D115" s="242" t="s">
        <v>185</v>
      </c>
      <c r="E115" s="243" t="s">
        <v>207</v>
      </c>
      <c r="F115" s="244" t="s">
        <v>208</v>
      </c>
      <c r="G115" s="245" t="s">
        <v>209</v>
      </c>
      <c r="H115" s="246">
        <v>20</v>
      </c>
      <c r="I115" s="247"/>
      <c r="J115" s="248">
        <f>ROUND(I115*H115,2)</f>
        <v>0</v>
      </c>
      <c r="K115" s="244" t="s">
        <v>163</v>
      </c>
      <c r="L115" s="249"/>
      <c r="M115" s="250" t="s">
        <v>19</v>
      </c>
      <c r="N115" s="251" t="s">
        <v>44</v>
      </c>
      <c r="O115" s="79"/>
      <c r="P115" s="225">
        <f>O115*H115</f>
        <v>0</v>
      </c>
      <c r="Q115" s="225">
        <v>0.001</v>
      </c>
      <c r="R115" s="225">
        <f>Q115*H115</f>
        <v>0.02</v>
      </c>
      <c r="S115" s="225">
        <v>0</v>
      </c>
      <c r="T115" s="226">
        <f>S115*H115</f>
        <v>0</v>
      </c>
      <c r="AR115" s="17" t="s">
        <v>188</v>
      </c>
      <c r="AT115" s="17" t="s">
        <v>185</v>
      </c>
      <c r="AU115" s="17" t="s">
        <v>81</v>
      </c>
      <c r="AY115" s="17" t="s">
        <v>156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7" t="s">
        <v>77</v>
      </c>
      <c r="BK115" s="227">
        <f>ROUND(I115*H115,2)</f>
        <v>0</v>
      </c>
      <c r="BL115" s="17" t="s">
        <v>164</v>
      </c>
      <c r="BM115" s="17" t="s">
        <v>370</v>
      </c>
    </row>
    <row r="116" s="1" customFormat="1" ht="78.75" customHeight="1">
      <c r="B116" s="38"/>
      <c r="C116" s="216" t="s">
        <v>216</v>
      </c>
      <c r="D116" s="216" t="s">
        <v>159</v>
      </c>
      <c r="E116" s="217" t="s">
        <v>269</v>
      </c>
      <c r="F116" s="218" t="s">
        <v>270</v>
      </c>
      <c r="G116" s="219" t="s">
        <v>162</v>
      </c>
      <c r="H116" s="220">
        <v>1</v>
      </c>
      <c r="I116" s="221"/>
      <c r="J116" s="222">
        <f>ROUND(I116*H116,2)</f>
        <v>0</v>
      </c>
      <c r="K116" s="218" t="s">
        <v>163</v>
      </c>
      <c r="L116" s="43"/>
      <c r="M116" s="223" t="s">
        <v>19</v>
      </c>
      <c r="N116" s="224" t="s">
        <v>44</v>
      </c>
      <c r="O116" s="79"/>
      <c r="P116" s="225">
        <f>O116*H116</f>
        <v>0</v>
      </c>
      <c r="Q116" s="225">
        <v>0</v>
      </c>
      <c r="R116" s="225">
        <f>Q116*H116</f>
        <v>0</v>
      </c>
      <c r="S116" s="225">
        <v>0</v>
      </c>
      <c r="T116" s="226">
        <f>S116*H116</f>
        <v>0</v>
      </c>
      <c r="AR116" s="17" t="s">
        <v>164</v>
      </c>
      <c r="AT116" s="17" t="s">
        <v>159</v>
      </c>
      <c r="AU116" s="17" t="s">
        <v>81</v>
      </c>
      <c r="AY116" s="17" t="s">
        <v>156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7" t="s">
        <v>77</v>
      </c>
      <c r="BK116" s="227">
        <f>ROUND(I116*H116,2)</f>
        <v>0</v>
      </c>
      <c r="BL116" s="17" t="s">
        <v>164</v>
      </c>
      <c r="BM116" s="17" t="s">
        <v>371</v>
      </c>
    </row>
    <row r="117" s="1" customFormat="1">
      <c r="B117" s="38"/>
      <c r="C117" s="39"/>
      <c r="D117" s="228" t="s">
        <v>166</v>
      </c>
      <c r="E117" s="39"/>
      <c r="F117" s="229" t="s">
        <v>215</v>
      </c>
      <c r="G117" s="39"/>
      <c r="H117" s="39"/>
      <c r="I117" s="143"/>
      <c r="J117" s="39"/>
      <c r="K117" s="39"/>
      <c r="L117" s="43"/>
      <c r="M117" s="230"/>
      <c r="N117" s="79"/>
      <c r="O117" s="79"/>
      <c r="P117" s="79"/>
      <c r="Q117" s="79"/>
      <c r="R117" s="79"/>
      <c r="S117" s="79"/>
      <c r="T117" s="80"/>
      <c r="AT117" s="17" t="s">
        <v>166</v>
      </c>
      <c r="AU117" s="17" t="s">
        <v>81</v>
      </c>
    </row>
    <row r="118" s="1" customFormat="1" ht="33.75" customHeight="1">
      <c r="B118" s="38"/>
      <c r="C118" s="216" t="s">
        <v>221</v>
      </c>
      <c r="D118" s="216" t="s">
        <v>159</v>
      </c>
      <c r="E118" s="217" t="s">
        <v>272</v>
      </c>
      <c r="F118" s="218" t="s">
        <v>273</v>
      </c>
      <c r="G118" s="219" t="s">
        <v>162</v>
      </c>
      <c r="H118" s="220">
        <v>1</v>
      </c>
      <c r="I118" s="221"/>
      <c r="J118" s="222">
        <f>ROUND(I118*H118,2)</f>
        <v>0</v>
      </c>
      <c r="K118" s="218" t="s">
        <v>163</v>
      </c>
      <c r="L118" s="43"/>
      <c r="M118" s="223" t="s">
        <v>19</v>
      </c>
      <c r="N118" s="224" t="s">
        <v>44</v>
      </c>
      <c r="O118" s="79"/>
      <c r="P118" s="225">
        <f>O118*H118</f>
        <v>0</v>
      </c>
      <c r="Q118" s="225">
        <v>0</v>
      </c>
      <c r="R118" s="225">
        <f>Q118*H118</f>
        <v>0</v>
      </c>
      <c r="S118" s="225">
        <v>0</v>
      </c>
      <c r="T118" s="226">
        <f>S118*H118</f>
        <v>0</v>
      </c>
      <c r="AR118" s="17" t="s">
        <v>164</v>
      </c>
      <c r="AT118" s="17" t="s">
        <v>159</v>
      </c>
      <c r="AU118" s="17" t="s">
        <v>81</v>
      </c>
      <c r="AY118" s="17" t="s">
        <v>156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7" t="s">
        <v>77</v>
      </c>
      <c r="BK118" s="227">
        <f>ROUND(I118*H118,2)</f>
        <v>0</v>
      </c>
      <c r="BL118" s="17" t="s">
        <v>164</v>
      </c>
      <c r="BM118" s="17" t="s">
        <v>372</v>
      </c>
    </row>
    <row r="119" s="1" customFormat="1">
      <c r="B119" s="38"/>
      <c r="C119" s="39"/>
      <c r="D119" s="228" t="s">
        <v>166</v>
      </c>
      <c r="E119" s="39"/>
      <c r="F119" s="229" t="s">
        <v>220</v>
      </c>
      <c r="G119" s="39"/>
      <c r="H119" s="39"/>
      <c r="I119" s="143"/>
      <c r="J119" s="39"/>
      <c r="K119" s="39"/>
      <c r="L119" s="43"/>
      <c r="M119" s="230"/>
      <c r="N119" s="79"/>
      <c r="O119" s="79"/>
      <c r="P119" s="79"/>
      <c r="Q119" s="79"/>
      <c r="R119" s="79"/>
      <c r="S119" s="79"/>
      <c r="T119" s="80"/>
      <c r="AT119" s="17" t="s">
        <v>166</v>
      </c>
      <c r="AU119" s="17" t="s">
        <v>81</v>
      </c>
    </row>
    <row r="120" s="1" customFormat="1" ht="33.75" customHeight="1">
      <c r="B120" s="38"/>
      <c r="C120" s="216" t="s">
        <v>8</v>
      </c>
      <c r="D120" s="216" t="s">
        <v>159</v>
      </c>
      <c r="E120" s="217" t="s">
        <v>275</v>
      </c>
      <c r="F120" s="218" t="s">
        <v>276</v>
      </c>
      <c r="G120" s="219" t="s">
        <v>277</v>
      </c>
      <c r="H120" s="220">
        <v>9</v>
      </c>
      <c r="I120" s="221"/>
      <c r="J120" s="222">
        <f>ROUND(I120*H120,2)</f>
        <v>0</v>
      </c>
      <c r="K120" s="218" t="s">
        <v>163</v>
      </c>
      <c r="L120" s="43"/>
      <c r="M120" s="223" t="s">
        <v>19</v>
      </c>
      <c r="N120" s="224" t="s">
        <v>44</v>
      </c>
      <c r="O120" s="79"/>
      <c r="P120" s="225">
        <f>O120*H120</f>
        <v>0</v>
      </c>
      <c r="Q120" s="225">
        <v>0</v>
      </c>
      <c r="R120" s="225">
        <f>Q120*H120</f>
        <v>0</v>
      </c>
      <c r="S120" s="225">
        <v>0</v>
      </c>
      <c r="T120" s="226">
        <f>S120*H120</f>
        <v>0</v>
      </c>
      <c r="AR120" s="17" t="s">
        <v>164</v>
      </c>
      <c r="AT120" s="17" t="s">
        <v>159</v>
      </c>
      <c r="AU120" s="17" t="s">
        <v>81</v>
      </c>
      <c r="AY120" s="17" t="s">
        <v>156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7" t="s">
        <v>77</v>
      </c>
      <c r="BK120" s="227">
        <f>ROUND(I120*H120,2)</f>
        <v>0</v>
      </c>
      <c r="BL120" s="17" t="s">
        <v>164</v>
      </c>
      <c r="BM120" s="17" t="s">
        <v>373</v>
      </c>
    </row>
    <row r="121" s="1" customFormat="1">
      <c r="B121" s="38"/>
      <c r="C121" s="39"/>
      <c r="D121" s="228" t="s">
        <v>166</v>
      </c>
      <c r="E121" s="39"/>
      <c r="F121" s="229" t="s">
        <v>279</v>
      </c>
      <c r="G121" s="39"/>
      <c r="H121" s="39"/>
      <c r="I121" s="143"/>
      <c r="J121" s="39"/>
      <c r="K121" s="39"/>
      <c r="L121" s="43"/>
      <c r="M121" s="230"/>
      <c r="N121" s="79"/>
      <c r="O121" s="79"/>
      <c r="P121" s="79"/>
      <c r="Q121" s="79"/>
      <c r="R121" s="79"/>
      <c r="S121" s="79"/>
      <c r="T121" s="80"/>
      <c r="AT121" s="17" t="s">
        <v>166</v>
      </c>
      <c r="AU121" s="17" t="s">
        <v>81</v>
      </c>
    </row>
    <row r="122" s="1" customFormat="1" ht="45" customHeight="1">
      <c r="B122" s="38"/>
      <c r="C122" s="216" t="s">
        <v>238</v>
      </c>
      <c r="D122" s="216" t="s">
        <v>159</v>
      </c>
      <c r="E122" s="217" t="s">
        <v>280</v>
      </c>
      <c r="F122" s="218" t="s">
        <v>281</v>
      </c>
      <c r="G122" s="219" t="s">
        <v>282</v>
      </c>
      <c r="H122" s="220">
        <v>4</v>
      </c>
      <c r="I122" s="221"/>
      <c r="J122" s="222">
        <f>ROUND(I122*H122,2)</f>
        <v>0</v>
      </c>
      <c r="K122" s="218" t="s">
        <v>163</v>
      </c>
      <c r="L122" s="43"/>
      <c r="M122" s="223" t="s">
        <v>19</v>
      </c>
      <c r="N122" s="224" t="s">
        <v>44</v>
      </c>
      <c r="O122" s="79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AR122" s="17" t="s">
        <v>164</v>
      </c>
      <c r="AT122" s="17" t="s">
        <v>159</v>
      </c>
      <c r="AU122" s="17" t="s">
        <v>81</v>
      </c>
      <c r="AY122" s="17" t="s">
        <v>156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7" t="s">
        <v>77</v>
      </c>
      <c r="BK122" s="227">
        <f>ROUND(I122*H122,2)</f>
        <v>0</v>
      </c>
      <c r="BL122" s="17" t="s">
        <v>164</v>
      </c>
      <c r="BM122" s="17" t="s">
        <v>374</v>
      </c>
    </row>
    <row r="123" s="1" customFormat="1">
      <c r="B123" s="38"/>
      <c r="C123" s="39"/>
      <c r="D123" s="228" t="s">
        <v>166</v>
      </c>
      <c r="E123" s="39"/>
      <c r="F123" s="229" t="s">
        <v>284</v>
      </c>
      <c r="G123" s="39"/>
      <c r="H123" s="39"/>
      <c r="I123" s="143"/>
      <c r="J123" s="39"/>
      <c r="K123" s="39"/>
      <c r="L123" s="43"/>
      <c r="M123" s="230"/>
      <c r="N123" s="79"/>
      <c r="O123" s="79"/>
      <c r="P123" s="79"/>
      <c r="Q123" s="79"/>
      <c r="R123" s="79"/>
      <c r="S123" s="79"/>
      <c r="T123" s="80"/>
      <c r="AT123" s="17" t="s">
        <v>166</v>
      </c>
      <c r="AU123" s="17" t="s">
        <v>81</v>
      </c>
    </row>
    <row r="124" s="1" customFormat="1" ht="33.75" customHeight="1">
      <c r="B124" s="38"/>
      <c r="C124" s="216" t="s">
        <v>242</v>
      </c>
      <c r="D124" s="216" t="s">
        <v>159</v>
      </c>
      <c r="E124" s="217" t="s">
        <v>285</v>
      </c>
      <c r="F124" s="218" t="s">
        <v>286</v>
      </c>
      <c r="G124" s="219" t="s">
        <v>277</v>
      </c>
      <c r="H124" s="220">
        <v>50</v>
      </c>
      <c r="I124" s="221"/>
      <c r="J124" s="222">
        <f>ROUND(I124*H124,2)</f>
        <v>0</v>
      </c>
      <c r="K124" s="218" t="s">
        <v>163</v>
      </c>
      <c r="L124" s="43"/>
      <c r="M124" s="223" t="s">
        <v>19</v>
      </c>
      <c r="N124" s="224" t="s">
        <v>44</v>
      </c>
      <c r="O124" s="79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AR124" s="17" t="s">
        <v>164</v>
      </c>
      <c r="AT124" s="17" t="s">
        <v>159</v>
      </c>
      <c r="AU124" s="17" t="s">
        <v>81</v>
      </c>
      <c r="AY124" s="17" t="s">
        <v>156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7" t="s">
        <v>77</v>
      </c>
      <c r="BK124" s="227">
        <f>ROUND(I124*H124,2)</f>
        <v>0</v>
      </c>
      <c r="BL124" s="17" t="s">
        <v>164</v>
      </c>
      <c r="BM124" s="17" t="s">
        <v>375</v>
      </c>
    </row>
    <row r="125" s="1" customFormat="1">
      <c r="B125" s="38"/>
      <c r="C125" s="39"/>
      <c r="D125" s="228" t="s">
        <v>166</v>
      </c>
      <c r="E125" s="39"/>
      <c r="F125" s="229" t="s">
        <v>288</v>
      </c>
      <c r="G125" s="39"/>
      <c r="H125" s="39"/>
      <c r="I125" s="143"/>
      <c r="J125" s="39"/>
      <c r="K125" s="39"/>
      <c r="L125" s="43"/>
      <c r="M125" s="230"/>
      <c r="N125" s="79"/>
      <c r="O125" s="79"/>
      <c r="P125" s="79"/>
      <c r="Q125" s="79"/>
      <c r="R125" s="79"/>
      <c r="S125" s="79"/>
      <c r="T125" s="80"/>
      <c r="AT125" s="17" t="s">
        <v>166</v>
      </c>
      <c r="AU125" s="17" t="s">
        <v>81</v>
      </c>
    </row>
    <row r="126" s="1" customFormat="1" ht="33.75" customHeight="1">
      <c r="B126" s="38"/>
      <c r="C126" s="216" t="s">
        <v>232</v>
      </c>
      <c r="D126" s="216" t="s">
        <v>159</v>
      </c>
      <c r="E126" s="217" t="s">
        <v>289</v>
      </c>
      <c r="F126" s="218" t="s">
        <v>290</v>
      </c>
      <c r="G126" s="219" t="s">
        <v>277</v>
      </c>
      <c r="H126" s="220">
        <v>50</v>
      </c>
      <c r="I126" s="221"/>
      <c r="J126" s="222">
        <f>ROUND(I126*H126,2)</f>
        <v>0</v>
      </c>
      <c r="K126" s="218" t="s">
        <v>163</v>
      </c>
      <c r="L126" s="43"/>
      <c r="M126" s="223" t="s">
        <v>19</v>
      </c>
      <c r="N126" s="224" t="s">
        <v>44</v>
      </c>
      <c r="O126" s="79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AR126" s="17" t="s">
        <v>164</v>
      </c>
      <c r="AT126" s="17" t="s">
        <v>159</v>
      </c>
      <c r="AU126" s="17" t="s">
        <v>81</v>
      </c>
      <c r="AY126" s="17" t="s">
        <v>156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7" t="s">
        <v>77</v>
      </c>
      <c r="BK126" s="227">
        <f>ROUND(I126*H126,2)</f>
        <v>0</v>
      </c>
      <c r="BL126" s="17" t="s">
        <v>164</v>
      </c>
      <c r="BM126" s="17" t="s">
        <v>376</v>
      </c>
    </row>
    <row r="127" s="1" customFormat="1">
      <c r="B127" s="38"/>
      <c r="C127" s="39"/>
      <c r="D127" s="228" t="s">
        <v>166</v>
      </c>
      <c r="E127" s="39"/>
      <c r="F127" s="229" t="s">
        <v>288</v>
      </c>
      <c r="G127" s="39"/>
      <c r="H127" s="39"/>
      <c r="I127" s="143"/>
      <c r="J127" s="39"/>
      <c r="K127" s="39"/>
      <c r="L127" s="43"/>
      <c r="M127" s="230"/>
      <c r="N127" s="79"/>
      <c r="O127" s="79"/>
      <c r="P127" s="79"/>
      <c r="Q127" s="79"/>
      <c r="R127" s="79"/>
      <c r="S127" s="79"/>
      <c r="T127" s="80"/>
      <c r="AT127" s="17" t="s">
        <v>166</v>
      </c>
      <c r="AU127" s="17" t="s">
        <v>81</v>
      </c>
    </row>
    <row r="128" s="1" customFormat="1" ht="33.75" customHeight="1">
      <c r="B128" s="38"/>
      <c r="C128" s="216" t="s">
        <v>292</v>
      </c>
      <c r="D128" s="216" t="s">
        <v>159</v>
      </c>
      <c r="E128" s="217" t="s">
        <v>293</v>
      </c>
      <c r="F128" s="218" t="s">
        <v>294</v>
      </c>
      <c r="G128" s="219" t="s">
        <v>282</v>
      </c>
      <c r="H128" s="220">
        <v>2</v>
      </c>
      <c r="I128" s="221"/>
      <c r="J128" s="222">
        <f>ROUND(I128*H128,2)</f>
        <v>0</v>
      </c>
      <c r="K128" s="218" t="s">
        <v>163</v>
      </c>
      <c r="L128" s="43"/>
      <c r="M128" s="223" t="s">
        <v>19</v>
      </c>
      <c r="N128" s="224" t="s">
        <v>44</v>
      </c>
      <c r="O128" s="79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AR128" s="17" t="s">
        <v>164</v>
      </c>
      <c r="AT128" s="17" t="s">
        <v>159</v>
      </c>
      <c r="AU128" s="17" t="s">
        <v>81</v>
      </c>
      <c r="AY128" s="17" t="s">
        <v>156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7" t="s">
        <v>77</v>
      </c>
      <c r="BK128" s="227">
        <f>ROUND(I128*H128,2)</f>
        <v>0</v>
      </c>
      <c r="BL128" s="17" t="s">
        <v>164</v>
      </c>
      <c r="BM128" s="17" t="s">
        <v>377</v>
      </c>
    </row>
    <row r="129" s="1" customFormat="1">
      <c r="B129" s="38"/>
      <c r="C129" s="39"/>
      <c r="D129" s="228" t="s">
        <v>166</v>
      </c>
      <c r="E129" s="39"/>
      <c r="F129" s="229" t="s">
        <v>296</v>
      </c>
      <c r="G129" s="39"/>
      <c r="H129" s="39"/>
      <c r="I129" s="143"/>
      <c r="J129" s="39"/>
      <c r="K129" s="39"/>
      <c r="L129" s="43"/>
      <c r="M129" s="230"/>
      <c r="N129" s="79"/>
      <c r="O129" s="79"/>
      <c r="P129" s="79"/>
      <c r="Q129" s="79"/>
      <c r="R129" s="79"/>
      <c r="S129" s="79"/>
      <c r="T129" s="80"/>
      <c r="AT129" s="17" t="s">
        <v>166</v>
      </c>
      <c r="AU129" s="17" t="s">
        <v>81</v>
      </c>
    </row>
    <row r="130" s="1" customFormat="1" ht="78.75" customHeight="1">
      <c r="B130" s="38"/>
      <c r="C130" s="216" t="s">
        <v>297</v>
      </c>
      <c r="D130" s="216" t="s">
        <v>159</v>
      </c>
      <c r="E130" s="217" t="s">
        <v>222</v>
      </c>
      <c r="F130" s="218" t="s">
        <v>223</v>
      </c>
      <c r="G130" s="219" t="s">
        <v>224</v>
      </c>
      <c r="H130" s="220">
        <v>26.437999999999999</v>
      </c>
      <c r="I130" s="221"/>
      <c r="J130" s="222">
        <f>ROUND(I130*H130,2)</f>
        <v>0</v>
      </c>
      <c r="K130" s="218" t="s">
        <v>163</v>
      </c>
      <c r="L130" s="43"/>
      <c r="M130" s="223" t="s">
        <v>19</v>
      </c>
      <c r="N130" s="224" t="s">
        <v>44</v>
      </c>
      <c r="O130" s="79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AR130" s="17" t="s">
        <v>164</v>
      </c>
      <c r="AT130" s="17" t="s">
        <v>159</v>
      </c>
      <c r="AU130" s="17" t="s">
        <v>81</v>
      </c>
      <c r="AY130" s="17" t="s">
        <v>156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7" t="s">
        <v>77</v>
      </c>
      <c r="BK130" s="227">
        <f>ROUND(I130*H130,2)</f>
        <v>0</v>
      </c>
      <c r="BL130" s="17" t="s">
        <v>164</v>
      </c>
      <c r="BM130" s="17" t="s">
        <v>378</v>
      </c>
    </row>
    <row r="131" s="1" customFormat="1">
      <c r="B131" s="38"/>
      <c r="C131" s="39"/>
      <c r="D131" s="228" t="s">
        <v>166</v>
      </c>
      <c r="E131" s="39"/>
      <c r="F131" s="229" t="s">
        <v>226</v>
      </c>
      <c r="G131" s="39"/>
      <c r="H131" s="39"/>
      <c r="I131" s="143"/>
      <c r="J131" s="39"/>
      <c r="K131" s="39"/>
      <c r="L131" s="43"/>
      <c r="M131" s="230"/>
      <c r="N131" s="79"/>
      <c r="O131" s="79"/>
      <c r="P131" s="79"/>
      <c r="Q131" s="79"/>
      <c r="R131" s="79"/>
      <c r="S131" s="79"/>
      <c r="T131" s="80"/>
      <c r="AT131" s="17" t="s">
        <v>166</v>
      </c>
      <c r="AU131" s="17" t="s">
        <v>81</v>
      </c>
    </row>
    <row r="132" s="13" customFormat="1">
      <c r="B132" s="252"/>
      <c r="C132" s="253"/>
      <c r="D132" s="228" t="s">
        <v>177</v>
      </c>
      <c r="E132" s="254" t="s">
        <v>19</v>
      </c>
      <c r="F132" s="255" t="s">
        <v>227</v>
      </c>
      <c r="G132" s="253"/>
      <c r="H132" s="254" t="s">
        <v>19</v>
      </c>
      <c r="I132" s="256"/>
      <c r="J132" s="253"/>
      <c r="K132" s="253"/>
      <c r="L132" s="257"/>
      <c r="M132" s="258"/>
      <c r="N132" s="259"/>
      <c r="O132" s="259"/>
      <c r="P132" s="259"/>
      <c r="Q132" s="259"/>
      <c r="R132" s="259"/>
      <c r="S132" s="259"/>
      <c r="T132" s="260"/>
      <c r="AT132" s="261" t="s">
        <v>177</v>
      </c>
      <c r="AU132" s="261" t="s">
        <v>81</v>
      </c>
      <c r="AV132" s="13" t="s">
        <v>77</v>
      </c>
      <c r="AW132" s="13" t="s">
        <v>35</v>
      </c>
      <c r="AX132" s="13" t="s">
        <v>73</v>
      </c>
      <c r="AY132" s="261" t="s">
        <v>156</v>
      </c>
    </row>
    <row r="133" s="12" customFormat="1">
      <c r="B133" s="231"/>
      <c r="C133" s="232"/>
      <c r="D133" s="228" t="s">
        <v>177</v>
      </c>
      <c r="E133" s="233" t="s">
        <v>19</v>
      </c>
      <c r="F133" s="234" t="s">
        <v>379</v>
      </c>
      <c r="G133" s="232"/>
      <c r="H133" s="235">
        <v>8.4000000000000004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AT133" s="241" t="s">
        <v>177</v>
      </c>
      <c r="AU133" s="241" t="s">
        <v>81</v>
      </c>
      <c r="AV133" s="12" t="s">
        <v>81</v>
      </c>
      <c r="AW133" s="12" t="s">
        <v>35</v>
      </c>
      <c r="AX133" s="12" t="s">
        <v>73</v>
      </c>
      <c r="AY133" s="241" t="s">
        <v>156</v>
      </c>
    </row>
    <row r="134" s="13" customFormat="1">
      <c r="B134" s="252"/>
      <c r="C134" s="253"/>
      <c r="D134" s="228" t="s">
        <v>177</v>
      </c>
      <c r="E134" s="254" t="s">
        <v>19</v>
      </c>
      <c r="F134" s="255" t="s">
        <v>229</v>
      </c>
      <c r="G134" s="253"/>
      <c r="H134" s="254" t="s">
        <v>19</v>
      </c>
      <c r="I134" s="256"/>
      <c r="J134" s="253"/>
      <c r="K134" s="253"/>
      <c r="L134" s="257"/>
      <c r="M134" s="258"/>
      <c r="N134" s="259"/>
      <c r="O134" s="259"/>
      <c r="P134" s="259"/>
      <c r="Q134" s="259"/>
      <c r="R134" s="259"/>
      <c r="S134" s="259"/>
      <c r="T134" s="260"/>
      <c r="AT134" s="261" t="s">
        <v>177</v>
      </c>
      <c r="AU134" s="261" t="s">
        <v>81</v>
      </c>
      <c r="AV134" s="13" t="s">
        <v>77</v>
      </c>
      <c r="AW134" s="13" t="s">
        <v>35</v>
      </c>
      <c r="AX134" s="13" t="s">
        <v>73</v>
      </c>
      <c r="AY134" s="261" t="s">
        <v>156</v>
      </c>
    </row>
    <row r="135" s="12" customFormat="1">
      <c r="B135" s="231"/>
      <c r="C135" s="232"/>
      <c r="D135" s="228" t="s">
        <v>177</v>
      </c>
      <c r="E135" s="233" t="s">
        <v>19</v>
      </c>
      <c r="F135" s="234" t="s">
        <v>380</v>
      </c>
      <c r="G135" s="232"/>
      <c r="H135" s="235">
        <v>0.037999999999999999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AT135" s="241" t="s">
        <v>177</v>
      </c>
      <c r="AU135" s="241" t="s">
        <v>81</v>
      </c>
      <c r="AV135" s="12" t="s">
        <v>81</v>
      </c>
      <c r="AW135" s="12" t="s">
        <v>35</v>
      </c>
      <c r="AX135" s="12" t="s">
        <v>73</v>
      </c>
      <c r="AY135" s="241" t="s">
        <v>156</v>
      </c>
    </row>
    <row r="136" s="13" customFormat="1">
      <c r="B136" s="252"/>
      <c r="C136" s="253"/>
      <c r="D136" s="228" t="s">
        <v>177</v>
      </c>
      <c r="E136" s="254" t="s">
        <v>19</v>
      </c>
      <c r="F136" s="255" t="s">
        <v>231</v>
      </c>
      <c r="G136" s="253"/>
      <c r="H136" s="254" t="s">
        <v>19</v>
      </c>
      <c r="I136" s="256"/>
      <c r="J136" s="253"/>
      <c r="K136" s="253"/>
      <c r="L136" s="257"/>
      <c r="M136" s="258"/>
      <c r="N136" s="259"/>
      <c r="O136" s="259"/>
      <c r="P136" s="259"/>
      <c r="Q136" s="259"/>
      <c r="R136" s="259"/>
      <c r="S136" s="259"/>
      <c r="T136" s="260"/>
      <c r="AT136" s="261" t="s">
        <v>177</v>
      </c>
      <c r="AU136" s="261" t="s">
        <v>81</v>
      </c>
      <c r="AV136" s="13" t="s">
        <v>77</v>
      </c>
      <c r="AW136" s="13" t="s">
        <v>35</v>
      </c>
      <c r="AX136" s="13" t="s">
        <v>73</v>
      </c>
      <c r="AY136" s="261" t="s">
        <v>156</v>
      </c>
    </row>
    <row r="137" s="12" customFormat="1">
      <c r="B137" s="231"/>
      <c r="C137" s="232"/>
      <c r="D137" s="228" t="s">
        <v>177</v>
      </c>
      <c r="E137" s="233" t="s">
        <v>19</v>
      </c>
      <c r="F137" s="234" t="s">
        <v>232</v>
      </c>
      <c r="G137" s="232"/>
      <c r="H137" s="235">
        <v>18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AT137" s="241" t="s">
        <v>177</v>
      </c>
      <c r="AU137" s="241" t="s">
        <v>81</v>
      </c>
      <c r="AV137" s="12" t="s">
        <v>81</v>
      </c>
      <c r="AW137" s="12" t="s">
        <v>35</v>
      </c>
      <c r="AX137" s="12" t="s">
        <v>73</v>
      </c>
      <c r="AY137" s="241" t="s">
        <v>156</v>
      </c>
    </row>
    <row r="138" s="14" customFormat="1">
      <c r="B138" s="262"/>
      <c r="C138" s="263"/>
      <c r="D138" s="228" t="s">
        <v>177</v>
      </c>
      <c r="E138" s="264" t="s">
        <v>19</v>
      </c>
      <c r="F138" s="265" t="s">
        <v>233</v>
      </c>
      <c r="G138" s="263"/>
      <c r="H138" s="266">
        <v>26.437999999999999</v>
      </c>
      <c r="I138" s="267"/>
      <c r="J138" s="263"/>
      <c r="K138" s="263"/>
      <c r="L138" s="268"/>
      <c r="M138" s="269"/>
      <c r="N138" s="270"/>
      <c r="O138" s="270"/>
      <c r="P138" s="270"/>
      <c r="Q138" s="270"/>
      <c r="R138" s="270"/>
      <c r="S138" s="270"/>
      <c r="T138" s="271"/>
      <c r="AT138" s="272" t="s">
        <v>177</v>
      </c>
      <c r="AU138" s="272" t="s">
        <v>81</v>
      </c>
      <c r="AV138" s="14" t="s">
        <v>164</v>
      </c>
      <c r="AW138" s="14" t="s">
        <v>35</v>
      </c>
      <c r="AX138" s="14" t="s">
        <v>77</v>
      </c>
      <c r="AY138" s="272" t="s">
        <v>156</v>
      </c>
    </row>
    <row r="139" s="1" customFormat="1" ht="33.75" customHeight="1">
      <c r="B139" s="38"/>
      <c r="C139" s="216" t="s">
        <v>7</v>
      </c>
      <c r="D139" s="216" t="s">
        <v>159</v>
      </c>
      <c r="E139" s="217" t="s">
        <v>234</v>
      </c>
      <c r="F139" s="218" t="s">
        <v>235</v>
      </c>
      <c r="G139" s="219" t="s">
        <v>224</v>
      </c>
      <c r="H139" s="220">
        <v>18</v>
      </c>
      <c r="I139" s="221"/>
      <c r="J139" s="222">
        <f>ROUND(I139*H139,2)</f>
        <v>0</v>
      </c>
      <c r="K139" s="218" t="s">
        <v>163</v>
      </c>
      <c r="L139" s="43"/>
      <c r="M139" s="223" t="s">
        <v>19</v>
      </c>
      <c r="N139" s="224" t="s">
        <v>44</v>
      </c>
      <c r="O139" s="79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AR139" s="17" t="s">
        <v>164</v>
      </c>
      <c r="AT139" s="17" t="s">
        <v>159</v>
      </c>
      <c r="AU139" s="17" t="s">
        <v>81</v>
      </c>
      <c r="AY139" s="17" t="s">
        <v>156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7" t="s">
        <v>77</v>
      </c>
      <c r="BK139" s="227">
        <f>ROUND(I139*H139,2)</f>
        <v>0</v>
      </c>
      <c r="BL139" s="17" t="s">
        <v>164</v>
      </c>
      <c r="BM139" s="17" t="s">
        <v>381</v>
      </c>
    </row>
    <row r="140" s="1" customFormat="1">
      <c r="B140" s="38"/>
      <c r="C140" s="39"/>
      <c r="D140" s="228" t="s">
        <v>166</v>
      </c>
      <c r="E140" s="39"/>
      <c r="F140" s="229" t="s">
        <v>237</v>
      </c>
      <c r="G140" s="39"/>
      <c r="H140" s="39"/>
      <c r="I140" s="143"/>
      <c r="J140" s="39"/>
      <c r="K140" s="39"/>
      <c r="L140" s="43"/>
      <c r="M140" s="230"/>
      <c r="N140" s="79"/>
      <c r="O140" s="79"/>
      <c r="P140" s="79"/>
      <c r="Q140" s="79"/>
      <c r="R140" s="79"/>
      <c r="S140" s="79"/>
      <c r="T140" s="80"/>
      <c r="AT140" s="17" t="s">
        <v>166</v>
      </c>
      <c r="AU140" s="17" t="s">
        <v>81</v>
      </c>
    </row>
    <row r="141" s="13" customFormat="1">
      <c r="B141" s="252"/>
      <c r="C141" s="253"/>
      <c r="D141" s="228" t="s">
        <v>177</v>
      </c>
      <c r="E141" s="254" t="s">
        <v>19</v>
      </c>
      <c r="F141" s="255" t="s">
        <v>231</v>
      </c>
      <c r="G141" s="253"/>
      <c r="H141" s="254" t="s">
        <v>19</v>
      </c>
      <c r="I141" s="256"/>
      <c r="J141" s="253"/>
      <c r="K141" s="253"/>
      <c r="L141" s="257"/>
      <c r="M141" s="258"/>
      <c r="N141" s="259"/>
      <c r="O141" s="259"/>
      <c r="P141" s="259"/>
      <c r="Q141" s="259"/>
      <c r="R141" s="259"/>
      <c r="S141" s="259"/>
      <c r="T141" s="260"/>
      <c r="AT141" s="261" t="s">
        <v>177</v>
      </c>
      <c r="AU141" s="261" t="s">
        <v>81</v>
      </c>
      <c r="AV141" s="13" t="s">
        <v>77</v>
      </c>
      <c r="AW141" s="13" t="s">
        <v>35</v>
      </c>
      <c r="AX141" s="13" t="s">
        <v>73</v>
      </c>
      <c r="AY141" s="261" t="s">
        <v>156</v>
      </c>
    </row>
    <row r="142" s="12" customFormat="1">
      <c r="B142" s="231"/>
      <c r="C142" s="232"/>
      <c r="D142" s="228" t="s">
        <v>177</v>
      </c>
      <c r="E142" s="233" t="s">
        <v>19</v>
      </c>
      <c r="F142" s="234" t="s">
        <v>232</v>
      </c>
      <c r="G142" s="232"/>
      <c r="H142" s="235">
        <v>18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AT142" s="241" t="s">
        <v>177</v>
      </c>
      <c r="AU142" s="241" t="s">
        <v>81</v>
      </c>
      <c r="AV142" s="12" t="s">
        <v>81</v>
      </c>
      <c r="AW142" s="12" t="s">
        <v>35</v>
      </c>
      <c r="AX142" s="12" t="s">
        <v>77</v>
      </c>
      <c r="AY142" s="241" t="s">
        <v>156</v>
      </c>
    </row>
    <row r="143" s="1" customFormat="1" ht="33.75" customHeight="1">
      <c r="B143" s="38"/>
      <c r="C143" s="216" t="s">
        <v>302</v>
      </c>
      <c r="D143" s="216" t="s">
        <v>159</v>
      </c>
      <c r="E143" s="217" t="s">
        <v>239</v>
      </c>
      <c r="F143" s="218" t="s">
        <v>240</v>
      </c>
      <c r="G143" s="219" t="s">
        <v>224</v>
      </c>
      <c r="H143" s="220">
        <v>8.4000000000000004</v>
      </c>
      <c r="I143" s="221"/>
      <c r="J143" s="222">
        <f>ROUND(I143*H143,2)</f>
        <v>0</v>
      </c>
      <c r="K143" s="218" t="s">
        <v>163</v>
      </c>
      <c r="L143" s="43"/>
      <c r="M143" s="223" t="s">
        <v>19</v>
      </c>
      <c r="N143" s="224" t="s">
        <v>44</v>
      </c>
      <c r="O143" s="79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AR143" s="17" t="s">
        <v>164</v>
      </c>
      <c r="AT143" s="17" t="s">
        <v>159</v>
      </c>
      <c r="AU143" s="17" t="s">
        <v>81</v>
      </c>
      <c r="AY143" s="17" t="s">
        <v>156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7" t="s">
        <v>77</v>
      </c>
      <c r="BK143" s="227">
        <f>ROUND(I143*H143,2)</f>
        <v>0</v>
      </c>
      <c r="BL143" s="17" t="s">
        <v>164</v>
      </c>
      <c r="BM143" s="17" t="s">
        <v>382</v>
      </c>
    </row>
    <row r="144" s="1" customFormat="1">
      <c r="B144" s="38"/>
      <c r="C144" s="39"/>
      <c r="D144" s="228" t="s">
        <v>166</v>
      </c>
      <c r="E144" s="39"/>
      <c r="F144" s="229" t="s">
        <v>237</v>
      </c>
      <c r="G144" s="39"/>
      <c r="H144" s="39"/>
      <c r="I144" s="143"/>
      <c r="J144" s="39"/>
      <c r="K144" s="39"/>
      <c r="L144" s="43"/>
      <c r="M144" s="230"/>
      <c r="N144" s="79"/>
      <c r="O144" s="79"/>
      <c r="P144" s="79"/>
      <c r="Q144" s="79"/>
      <c r="R144" s="79"/>
      <c r="S144" s="79"/>
      <c r="T144" s="80"/>
      <c r="AT144" s="17" t="s">
        <v>166</v>
      </c>
      <c r="AU144" s="17" t="s">
        <v>81</v>
      </c>
    </row>
    <row r="145" s="13" customFormat="1">
      <c r="B145" s="252"/>
      <c r="C145" s="253"/>
      <c r="D145" s="228" t="s">
        <v>177</v>
      </c>
      <c r="E145" s="254" t="s">
        <v>19</v>
      </c>
      <c r="F145" s="255" t="s">
        <v>227</v>
      </c>
      <c r="G145" s="253"/>
      <c r="H145" s="254" t="s">
        <v>19</v>
      </c>
      <c r="I145" s="256"/>
      <c r="J145" s="253"/>
      <c r="K145" s="253"/>
      <c r="L145" s="257"/>
      <c r="M145" s="258"/>
      <c r="N145" s="259"/>
      <c r="O145" s="259"/>
      <c r="P145" s="259"/>
      <c r="Q145" s="259"/>
      <c r="R145" s="259"/>
      <c r="S145" s="259"/>
      <c r="T145" s="260"/>
      <c r="AT145" s="261" t="s">
        <v>177</v>
      </c>
      <c r="AU145" s="261" t="s">
        <v>81</v>
      </c>
      <c r="AV145" s="13" t="s">
        <v>77</v>
      </c>
      <c r="AW145" s="13" t="s">
        <v>35</v>
      </c>
      <c r="AX145" s="13" t="s">
        <v>73</v>
      </c>
      <c r="AY145" s="261" t="s">
        <v>156</v>
      </c>
    </row>
    <row r="146" s="12" customFormat="1">
      <c r="B146" s="231"/>
      <c r="C146" s="232"/>
      <c r="D146" s="228" t="s">
        <v>177</v>
      </c>
      <c r="E146" s="233" t="s">
        <v>19</v>
      </c>
      <c r="F146" s="234" t="s">
        <v>379</v>
      </c>
      <c r="G146" s="232"/>
      <c r="H146" s="235">
        <v>8.4000000000000004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AT146" s="241" t="s">
        <v>177</v>
      </c>
      <c r="AU146" s="241" t="s">
        <v>81</v>
      </c>
      <c r="AV146" s="12" t="s">
        <v>81</v>
      </c>
      <c r="AW146" s="12" t="s">
        <v>35</v>
      </c>
      <c r="AX146" s="12" t="s">
        <v>77</v>
      </c>
      <c r="AY146" s="241" t="s">
        <v>156</v>
      </c>
    </row>
    <row r="147" s="1" customFormat="1" ht="33.75" customHeight="1">
      <c r="B147" s="38"/>
      <c r="C147" s="216" t="s">
        <v>304</v>
      </c>
      <c r="D147" s="216" t="s">
        <v>159</v>
      </c>
      <c r="E147" s="217" t="s">
        <v>243</v>
      </c>
      <c r="F147" s="218" t="s">
        <v>244</v>
      </c>
      <c r="G147" s="219" t="s">
        <v>224</v>
      </c>
      <c r="H147" s="220">
        <v>0.037999999999999999</v>
      </c>
      <c r="I147" s="221"/>
      <c r="J147" s="222">
        <f>ROUND(I147*H147,2)</f>
        <v>0</v>
      </c>
      <c r="K147" s="218" t="s">
        <v>163</v>
      </c>
      <c r="L147" s="43"/>
      <c r="M147" s="223" t="s">
        <v>19</v>
      </c>
      <c r="N147" s="224" t="s">
        <v>44</v>
      </c>
      <c r="O147" s="79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AR147" s="17" t="s">
        <v>164</v>
      </c>
      <c r="AT147" s="17" t="s">
        <v>159</v>
      </c>
      <c r="AU147" s="17" t="s">
        <v>81</v>
      </c>
      <c r="AY147" s="17" t="s">
        <v>156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7" t="s">
        <v>77</v>
      </c>
      <c r="BK147" s="227">
        <f>ROUND(I147*H147,2)</f>
        <v>0</v>
      </c>
      <c r="BL147" s="17" t="s">
        <v>164</v>
      </c>
      <c r="BM147" s="17" t="s">
        <v>383</v>
      </c>
    </row>
    <row r="148" s="1" customFormat="1">
      <c r="B148" s="38"/>
      <c r="C148" s="39"/>
      <c r="D148" s="228" t="s">
        <v>166</v>
      </c>
      <c r="E148" s="39"/>
      <c r="F148" s="229" t="s">
        <v>237</v>
      </c>
      <c r="G148" s="39"/>
      <c r="H148" s="39"/>
      <c r="I148" s="143"/>
      <c r="J148" s="39"/>
      <c r="K148" s="39"/>
      <c r="L148" s="43"/>
      <c r="M148" s="230"/>
      <c r="N148" s="79"/>
      <c r="O148" s="79"/>
      <c r="P148" s="79"/>
      <c r="Q148" s="79"/>
      <c r="R148" s="79"/>
      <c r="S148" s="79"/>
      <c r="T148" s="80"/>
      <c r="AT148" s="17" t="s">
        <v>166</v>
      </c>
      <c r="AU148" s="17" t="s">
        <v>81</v>
      </c>
    </row>
    <row r="149" s="13" customFormat="1">
      <c r="B149" s="252"/>
      <c r="C149" s="253"/>
      <c r="D149" s="228" t="s">
        <v>177</v>
      </c>
      <c r="E149" s="254" t="s">
        <v>19</v>
      </c>
      <c r="F149" s="255" t="s">
        <v>229</v>
      </c>
      <c r="G149" s="253"/>
      <c r="H149" s="254" t="s">
        <v>19</v>
      </c>
      <c r="I149" s="256"/>
      <c r="J149" s="253"/>
      <c r="K149" s="253"/>
      <c r="L149" s="257"/>
      <c r="M149" s="258"/>
      <c r="N149" s="259"/>
      <c r="O149" s="259"/>
      <c r="P149" s="259"/>
      <c r="Q149" s="259"/>
      <c r="R149" s="259"/>
      <c r="S149" s="259"/>
      <c r="T149" s="260"/>
      <c r="AT149" s="261" t="s">
        <v>177</v>
      </c>
      <c r="AU149" s="261" t="s">
        <v>81</v>
      </c>
      <c r="AV149" s="13" t="s">
        <v>77</v>
      </c>
      <c r="AW149" s="13" t="s">
        <v>35</v>
      </c>
      <c r="AX149" s="13" t="s">
        <v>73</v>
      </c>
      <c r="AY149" s="261" t="s">
        <v>156</v>
      </c>
    </row>
    <row r="150" s="12" customFormat="1">
      <c r="B150" s="231"/>
      <c r="C150" s="232"/>
      <c r="D150" s="228" t="s">
        <v>177</v>
      </c>
      <c r="E150" s="233" t="s">
        <v>19</v>
      </c>
      <c r="F150" s="234" t="s">
        <v>380</v>
      </c>
      <c r="G150" s="232"/>
      <c r="H150" s="235">
        <v>0.037999999999999999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AT150" s="241" t="s">
        <v>177</v>
      </c>
      <c r="AU150" s="241" t="s">
        <v>81</v>
      </c>
      <c r="AV150" s="12" t="s">
        <v>81</v>
      </c>
      <c r="AW150" s="12" t="s">
        <v>35</v>
      </c>
      <c r="AX150" s="12" t="s">
        <v>77</v>
      </c>
      <c r="AY150" s="241" t="s">
        <v>156</v>
      </c>
    </row>
    <row r="151" s="1" customFormat="1" ht="78.75" customHeight="1">
      <c r="B151" s="38"/>
      <c r="C151" s="216" t="s">
        <v>306</v>
      </c>
      <c r="D151" s="216" t="s">
        <v>159</v>
      </c>
      <c r="E151" s="217" t="s">
        <v>246</v>
      </c>
      <c r="F151" s="218" t="s">
        <v>247</v>
      </c>
      <c r="G151" s="219" t="s">
        <v>224</v>
      </c>
      <c r="H151" s="220">
        <v>1.0349999999999999</v>
      </c>
      <c r="I151" s="221"/>
      <c r="J151" s="222">
        <f>ROUND(I151*H151,2)</f>
        <v>0</v>
      </c>
      <c r="K151" s="218" t="s">
        <v>163</v>
      </c>
      <c r="L151" s="43"/>
      <c r="M151" s="223" t="s">
        <v>19</v>
      </c>
      <c r="N151" s="224" t="s">
        <v>44</v>
      </c>
      <c r="O151" s="79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AR151" s="17" t="s">
        <v>164</v>
      </c>
      <c r="AT151" s="17" t="s">
        <v>159</v>
      </c>
      <c r="AU151" s="17" t="s">
        <v>81</v>
      </c>
      <c r="AY151" s="17" t="s">
        <v>156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7" t="s">
        <v>77</v>
      </c>
      <c r="BK151" s="227">
        <f>ROUND(I151*H151,2)</f>
        <v>0</v>
      </c>
      <c r="BL151" s="17" t="s">
        <v>164</v>
      </c>
      <c r="BM151" s="17" t="s">
        <v>384</v>
      </c>
    </row>
    <row r="152" s="1" customFormat="1">
      <c r="B152" s="38"/>
      <c r="C152" s="39"/>
      <c r="D152" s="228" t="s">
        <v>166</v>
      </c>
      <c r="E152" s="39"/>
      <c r="F152" s="229" t="s">
        <v>226</v>
      </c>
      <c r="G152" s="39"/>
      <c r="H152" s="39"/>
      <c r="I152" s="143"/>
      <c r="J152" s="39"/>
      <c r="K152" s="39"/>
      <c r="L152" s="43"/>
      <c r="M152" s="230"/>
      <c r="N152" s="79"/>
      <c r="O152" s="79"/>
      <c r="P152" s="79"/>
      <c r="Q152" s="79"/>
      <c r="R152" s="79"/>
      <c r="S152" s="79"/>
      <c r="T152" s="80"/>
      <c r="AT152" s="17" t="s">
        <v>166</v>
      </c>
      <c r="AU152" s="17" t="s">
        <v>81</v>
      </c>
    </row>
    <row r="153" s="13" customFormat="1">
      <c r="B153" s="252"/>
      <c r="C153" s="253"/>
      <c r="D153" s="228" t="s">
        <v>177</v>
      </c>
      <c r="E153" s="254" t="s">
        <v>19</v>
      </c>
      <c r="F153" s="255" t="s">
        <v>249</v>
      </c>
      <c r="G153" s="253"/>
      <c r="H153" s="254" t="s">
        <v>19</v>
      </c>
      <c r="I153" s="256"/>
      <c r="J153" s="253"/>
      <c r="K153" s="253"/>
      <c r="L153" s="257"/>
      <c r="M153" s="258"/>
      <c r="N153" s="259"/>
      <c r="O153" s="259"/>
      <c r="P153" s="259"/>
      <c r="Q153" s="259"/>
      <c r="R153" s="259"/>
      <c r="S153" s="259"/>
      <c r="T153" s="260"/>
      <c r="AT153" s="261" t="s">
        <v>177</v>
      </c>
      <c r="AU153" s="261" t="s">
        <v>81</v>
      </c>
      <c r="AV153" s="13" t="s">
        <v>77</v>
      </c>
      <c r="AW153" s="13" t="s">
        <v>35</v>
      </c>
      <c r="AX153" s="13" t="s">
        <v>73</v>
      </c>
      <c r="AY153" s="261" t="s">
        <v>156</v>
      </c>
    </row>
    <row r="154" s="12" customFormat="1">
      <c r="B154" s="231"/>
      <c r="C154" s="232"/>
      <c r="D154" s="228" t="s">
        <v>177</v>
      </c>
      <c r="E154" s="233" t="s">
        <v>19</v>
      </c>
      <c r="F154" s="234" t="s">
        <v>385</v>
      </c>
      <c r="G154" s="232"/>
      <c r="H154" s="235">
        <v>1.0349999999999999</v>
      </c>
      <c r="I154" s="236"/>
      <c r="J154" s="232"/>
      <c r="K154" s="232"/>
      <c r="L154" s="237"/>
      <c r="M154" s="273"/>
      <c r="N154" s="274"/>
      <c r="O154" s="274"/>
      <c r="P154" s="274"/>
      <c r="Q154" s="274"/>
      <c r="R154" s="274"/>
      <c r="S154" s="274"/>
      <c r="T154" s="275"/>
      <c r="AT154" s="241" t="s">
        <v>177</v>
      </c>
      <c r="AU154" s="241" t="s">
        <v>81</v>
      </c>
      <c r="AV154" s="12" t="s">
        <v>81</v>
      </c>
      <c r="AW154" s="12" t="s">
        <v>35</v>
      </c>
      <c r="AX154" s="12" t="s">
        <v>77</v>
      </c>
      <c r="AY154" s="241" t="s">
        <v>156</v>
      </c>
    </row>
    <row r="155" s="1" customFormat="1" ht="6.96" customHeight="1">
      <c r="B155" s="57"/>
      <c r="C155" s="58"/>
      <c r="D155" s="58"/>
      <c r="E155" s="58"/>
      <c r="F155" s="58"/>
      <c r="G155" s="58"/>
      <c r="H155" s="58"/>
      <c r="I155" s="167"/>
      <c r="J155" s="58"/>
      <c r="K155" s="58"/>
      <c r="L155" s="43"/>
    </row>
  </sheetData>
  <sheetProtection sheet="1" autoFilter="0" formatColumns="0" formatRows="0" objects="1" scenarios="1" spinCount="100000" saltValue="WTLlzL+jy9L02KbMTpKxVFrRsLJsvz8LiQySYtvz0uuxFmpA9WkUyAj0JRGzC/ysPLRN/U2lU883BleeREkEgA==" hashValue="GFBZN4C4T0ScU7TZS3m7ieiXDYj/5p9pPI7VXtCDFAk0cugZvmC8y4lSXkZLm23MZhkt92n8BHST0tegmZiWKQ==" algorithmName="SHA-512" password="CC35"/>
  <autoFilter ref="C92:K154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108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81</v>
      </c>
    </row>
    <row r="4" ht="24.96" customHeight="1">
      <c r="B4" s="20"/>
      <c r="D4" s="140" t="s">
        <v>128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Oprava staničních kolejí č.4, 5, 6, 7 a výhybek č. 12, 13, 14, 16 v ŽST Prostřední Žleb</v>
      </c>
      <c r="F7" s="141"/>
      <c r="G7" s="141"/>
      <c r="H7" s="141"/>
      <c r="L7" s="20"/>
    </row>
    <row r="8">
      <c r="B8" s="20"/>
      <c r="D8" s="141" t="s">
        <v>129</v>
      </c>
      <c r="L8" s="20"/>
    </row>
    <row r="9" ht="16.5" customHeight="1">
      <c r="B9" s="20"/>
      <c r="E9" s="142" t="s">
        <v>130</v>
      </c>
      <c r="L9" s="20"/>
    </row>
    <row r="10" ht="12" customHeight="1">
      <c r="B10" s="20"/>
      <c r="D10" s="141" t="s">
        <v>131</v>
      </c>
      <c r="L10" s="20"/>
    </row>
    <row r="11" s="1" customFormat="1" ht="16.5" customHeight="1">
      <c r="B11" s="43"/>
      <c r="E11" s="141" t="s">
        <v>355</v>
      </c>
      <c r="F11" s="1"/>
      <c r="G11" s="1"/>
      <c r="H11" s="1"/>
      <c r="I11" s="143"/>
      <c r="L11" s="43"/>
    </row>
    <row r="12" s="1" customFormat="1" ht="12" customHeight="1">
      <c r="B12" s="43"/>
      <c r="D12" s="141" t="s">
        <v>133</v>
      </c>
      <c r="I12" s="143"/>
      <c r="L12" s="43"/>
    </row>
    <row r="13" s="1" customFormat="1" ht="36.96" customHeight="1">
      <c r="B13" s="43"/>
      <c r="E13" s="144" t="s">
        <v>386</v>
      </c>
      <c r="F13" s="1"/>
      <c r="G13" s="1"/>
      <c r="H13" s="1"/>
      <c r="I13" s="143"/>
      <c r="L13" s="43"/>
    </row>
    <row r="14" s="1" customFormat="1">
      <c r="B14" s="43"/>
      <c r="I14" s="143"/>
      <c r="L14" s="43"/>
    </row>
    <row r="15" s="1" customFormat="1" ht="12" customHeight="1">
      <c r="B15" s="43"/>
      <c r="D15" s="141" t="s">
        <v>18</v>
      </c>
      <c r="F15" s="17" t="s">
        <v>19</v>
      </c>
      <c r="I15" s="145" t="s">
        <v>20</v>
      </c>
      <c r="J15" s="17" t="s">
        <v>19</v>
      </c>
      <c r="L15" s="43"/>
    </row>
    <row r="16" s="1" customFormat="1" ht="12" customHeight="1">
      <c r="B16" s="43"/>
      <c r="D16" s="141" t="s">
        <v>21</v>
      </c>
      <c r="F16" s="17" t="s">
        <v>22</v>
      </c>
      <c r="I16" s="145" t="s">
        <v>23</v>
      </c>
      <c r="J16" s="146" t="str">
        <f>'Rekapitulace stavby'!AN8</f>
        <v>20. 3. 2019</v>
      </c>
      <c r="L16" s="43"/>
    </row>
    <row r="17" s="1" customFormat="1" ht="10.8" customHeight="1">
      <c r="B17" s="43"/>
      <c r="I17" s="143"/>
      <c r="L17" s="43"/>
    </row>
    <row r="18" s="1" customFormat="1" ht="12" customHeight="1">
      <c r="B18" s="43"/>
      <c r="D18" s="141" t="s">
        <v>25</v>
      </c>
      <c r="I18" s="145" t="s">
        <v>26</v>
      </c>
      <c r="J18" s="17" t="s">
        <v>27</v>
      </c>
      <c r="L18" s="43"/>
    </row>
    <row r="19" s="1" customFormat="1" ht="18" customHeight="1">
      <c r="B19" s="43"/>
      <c r="E19" s="17" t="s">
        <v>28</v>
      </c>
      <c r="I19" s="145" t="s">
        <v>29</v>
      </c>
      <c r="J19" s="17" t="s">
        <v>30</v>
      </c>
      <c r="L19" s="43"/>
    </row>
    <row r="20" s="1" customFormat="1" ht="6.96" customHeight="1">
      <c r="B20" s="43"/>
      <c r="I20" s="143"/>
      <c r="L20" s="43"/>
    </row>
    <row r="21" s="1" customFormat="1" ht="12" customHeight="1">
      <c r="B21" s="43"/>
      <c r="D21" s="141" t="s">
        <v>31</v>
      </c>
      <c r="I21" s="145" t="s">
        <v>26</v>
      </c>
      <c r="J21" s="33" t="str">
        <f>'Rekapitulace stavby'!AN13</f>
        <v>Vyplň údaj</v>
      </c>
      <c r="L21" s="43"/>
    </row>
    <row r="22" s="1" customFormat="1" ht="18" customHeight="1">
      <c r="B22" s="43"/>
      <c r="E22" s="33" t="str">
        <f>'Rekapitulace stavby'!E14</f>
        <v>Vyplň údaj</v>
      </c>
      <c r="F22" s="17"/>
      <c r="G22" s="17"/>
      <c r="H22" s="17"/>
      <c r="I22" s="145" t="s">
        <v>29</v>
      </c>
      <c r="J22" s="33" t="str">
        <f>'Rekapitulace stavby'!AN14</f>
        <v>Vyplň údaj</v>
      </c>
      <c r="L22" s="43"/>
    </row>
    <row r="23" s="1" customFormat="1" ht="6.96" customHeight="1">
      <c r="B23" s="43"/>
      <c r="I23" s="143"/>
      <c r="L23" s="43"/>
    </row>
    <row r="24" s="1" customFormat="1" ht="12" customHeight="1">
      <c r="B24" s="43"/>
      <c r="D24" s="141" t="s">
        <v>33</v>
      </c>
      <c r="I24" s="145" t="s">
        <v>26</v>
      </c>
      <c r="J24" s="17" t="str">
        <f>IF('Rekapitulace stavby'!AN16="","",'Rekapitulace stavby'!AN16)</f>
        <v/>
      </c>
      <c r="L24" s="43"/>
    </row>
    <row r="25" s="1" customFormat="1" ht="18" customHeight="1">
      <c r="B25" s="43"/>
      <c r="E25" s="17" t="str">
        <f>IF('Rekapitulace stavby'!E17="","",'Rekapitulace stavby'!E17)</f>
        <v xml:space="preserve"> </v>
      </c>
      <c r="I25" s="145" t="s">
        <v>29</v>
      </c>
      <c r="J25" s="17" t="str">
        <f>IF('Rekapitulace stavby'!AN17="","",'Rekapitulace stavby'!AN17)</f>
        <v/>
      </c>
      <c r="L25" s="43"/>
    </row>
    <row r="26" s="1" customFormat="1" ht="6.96" customHeight="1">
      <c r="B26" s="43"/>
      <c r="I26" s="143"/>
      <c r="L26" s="43"/>
    </row>
    <row r="27" s="1" customFormat="1" ht="12" customHeight="1">
      <c r="B27" s="43"/>
      <c r="D27" s="141" t="s">
        <v>36</v>
      </c>
      <c r="I27" s="145" t="s">
        <v>26</v>
      </c>
      <c r="J27" s="17" t="str">
        <f>IF('Rekapitulace stavby'!AN19="","",'Rekapitulace stavby'!AN19)</f>
        <v/>
      </c>
      <c r="L27" s="43"/>
    </row>
    <row r="28" s="1" customFormat="1" ht="18" customHeight="1">
      <c r="B28" s="43"/>
      <c r="E28" s="17" t="str">
        <f>IF('Rekapitulace stavby'!E20="","",'Rekapitulace stavby'!E20)</f>
        <v xml:space="preserve"> </v>
      </c>
      <c r="I28" s="145" t="s">
        <v>29</v>
      </c>
      <c r="J28" s="17" t="str">
        <f>IF('Rekapitulace stavby'!AN20="","",'Rekapitulace stavby'!AN20)</f>
        <v/>
      </c>
      <c r="L28" s="43"/>
    </row>
    <row r="29" s="1" customFormat="1" ht="6.96" customHeight="1">
      <c r="B29" s="43"/>
      <c r="I29" s="143"/>
      <c r="L29" s="43"/>
    </row>
    <row r="30" s="1" customFormat="1" ht="12" customHeight="1">
      <c r="B30" s="43"/>
      <c r="D30" s="141" t="s">
        <v>37</v>
      </c>
      <c r="I30" s="143"/>
      <c r="L30" s="43"/>
    </row>
    <row r="31" s="7" customFormat="1" ht="45" customHeight="1">
      <c r="B31" s="147"/>
      <c r="E31" s="148" t="s">
        <v>38</v>
      </c>
      <c r="F31" s="148"/>
      <c r="G31" s="148"/>
      <c r="H31" s="148"/>
      <c r="I31" s="149"/>
      <c r="L31" s="147"/>
    </row>
    <row r="32" s="1" customFormat="1" ht="6.96" customHeight="1">
      <c r="B32" s="43"/>
      <c r="I32" s="143"/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25.44" customHeight="1">
      <c r="B34" s="43"/>
      <c r="D34" s="151" t="s">
        <v>39</v>
      </c>
      <c r="I34" s="143"/>
      <c r="J34" s="152">
        <f>ROUND(J93, 2)</f>
        <v>0</v>
      </c>
      <c r="L34" s="43"/>
    </row>
    <row r="35" s="1" customFormat="1" ht="6.96" customHeight="1">
      <c r="B35" s="43"/>
      <c r="D35" s="71"/>
      <c r="E35" s="71"/>
      <c r="F35" s="71"/>
      <c r="G35" s="71"/>
      <c r="H35" s="71"/>
      <c r="I35" s="150"/>
      <c r="J35" s="71"/>
      <c r="K35" s="71"/>
      <c r="L35" s="43"/>
    </row>
    <row r="36" s="1" customFormat="1" ht="14.4" customHeight="1">
      <c r="B36" s="43"/>
      <c r="F36" s="153" t="s">
        <v>41</v>
      </c>
      <c r="I36" s="154" t="s">
        <v>40</v>
      </c>
      <c r="J36" s="153" t="s">
        <v>42</v>
      </c>
      <c r="L36" s="43"/>
    </row>
    <row r="37" s="1" customFormat="1" ht="14.4" customHeight="1">
      <c r="B37" s="43"/>
      <c r="D37" s="141" t="s">
        <v>43</v>
      </c>
      <c r="E37" s="141" t="s">
        <v>44</v>
      </c>
      <c r="F37" s="155">
        <f>ROUND((SUM(BE93:BE144)),  2)</f>
        <v>0</v>
      </c>
      <c r="I37" s="156">
        <v>0.20999999999999999</v>
      </c>
      <c r="J37" s="155">
        <f>ROUND(((SUM(BE93:BE144))*I37),  2)</f>
        <v>0</v>
      </c>
      <c r="L37" s="43"/>
    </row>
    <row r="38" s="1" customFormat="1" ht="14.4" customHeight="1">
      <c r="B38" s="43"/>
      <c r="E38" s="141" t="s">
        <v>45</v>
      </c>
      <c r="F38" s="155">
        <f>ROUND((SUM(BF93:BF144)),  2)</f>
        <v>0</v>
      </c>
      <c r="I38" s="156">
        <v>0.14999999999999999</v>
      </c>
      <c r="J38" s="155">
        <f>ROUND(((SUM(BF93:BF144))*I38),  2)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ROUND((SUM(BG93:BG144)),  2)</f>
        <v>0</v>
      </c>
      <c r="I39" s="156">
        <v>0.20999999999999999</v>
      </c>
      <c r="J39" s="155">
        <f>0</f>
        <v>0</v>
      </c>
      <c r="L39" s="43"/>
    </row>
    <row r="40" hidden="1" s="1" customFormat="1" ht="14.4" customHeight="1">
      <c r="B40" s="43"/>
      <c r="E40" s="141" t="s">
        <v>47</v>
      </c>
      <c r="F40" s="155">
        <f>ROUND((SUM(BH93:BH144)),  2)</f>
        <v>0</v>
      </c>
      <c r="I40" s="156">
        <v>0.14999999999999999</v>
      </c>
      <c r="J40" s="155">
        <f>0</f>
        <v>0</v>
      </c>
      <c r="L40" s="43"/>
    </row>
    <row r="41" hidden="1" s="1" customFormat="1" ht="14.4" customHeight="1">
      <c r="B41" s="43"/>
      <c r="E41" s="141" t="s">
        <v>48</v>
      </c>
      <c r="F41" s="155">
        <f>ROUND((SUM(BI93:BI144)),  2)</f>
        <v>0</v>
      </c>
      <c r="I41" s="156">
        <v>0</v>
      </c>
      <c r="J41" s="155">
        <f>0</f>
        <v>0</v>
      </c>
      <c r="L41" s="43"/>
    </row>
    <row r="42" s="1" customFormat="1" ht="6.96" customHeight="1">
      <c r="B42" s="43"/>
      <c r="I42" s="143"/>
      <c r="L42" s="43"/>
    </row>
    <row r="43" s="1" customFormat="1" ht="25.44" customHeight="1">
      <c r="B43" s="43"/>
      <c r="C43" s="157"/>
      <c r="D43" s="158" t="s">
        <v>49</v>
      </c>
      <c r="E43" s="159"/>
      <c r="F43" s="159"/>
      <c r="G43" s="160" t="s">
        <v>50</v>
      </c>
      <c r="H43" s="161" t="s">
        <v>51</v>
      </c>
      <c r="I43" s="162"/>
      <c r="J43" s="163">
        <f>SUM(J34:J41)</f>
        <v>0</v>
      </c>
      <c r="K43" s="164"/>
      <c r="L43" s="43"/>
    </row>
    <row r="44" s="1" customFormat="1" ht="14.4" customHeight="1"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43"/>
    </row>
    <row r="48" s="1" customFormat="1" ht="6.96" customHeight="1">
      <c r="B48" s="168"/>
      <c r="C48" s="169"/>
      <c r="D48" s="169"/>
      <c r="E48" s="169"/>
      <c r="F48" s="169"/>
      <c r="G48" s="169"/>
      <c r="H48" s="169"/>
      <c r="I48" s="170"/>
      <c r="J48" s="169"/>
      <c r="K48" s="169"/>
      <c r="L48" s="43"/>
    </row>
    <row r="49" s="1" customFormat="1" ht="24.96" customHeight="1">
      <c r="B49" s="38"/>
      <c r="C49" s="23" t="s">
        <v>135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6.96" customHeight="1">
      <c r="B50" s="38"/>
      <c r="C50" s="39"/>
      <c r="D50" s="39"/>
      <c r="E50" s="39"/>
      <c r="F50" s="39"/>
      <c r="G50" s="39"/>
      <c r="H50" s="39"/>
      <c r="I50" s="143"/>
      <c r="J50" s="39"/>
      <c r="K50" s="39"/>
      <c r="L50" s="43"/>
    </row>
    <row r="51" s="1" customFormat="1" ht="12" customHeight="1">
      <c r="B51" s="38"/>
      <c r="C51" s="32" t="s">
        <v>16</v>
      </c>
      <c r="D51" s="39"/>
      <c r="E51" s="39"/>
      <c r="F51" s="39"/>
      <c r="G51" s="39"/>
      <c r="H51" s="39"/>
      <c r="I51" s="143"/>
      <c r="J51" s="39"/>
      <c r="K51" s="39"/>
      <c r="L51" s="43"/>
    </row>
    <row r="52" s="1" customFormat="1" ht="16.5" customHeight="1">
      <c r="B52" s="38"/>
      <c r="C52" s="39"/>
      <c r="D52" s="39"/>
      <c r="E52" s="171" t="str">
        <f>E7</f>
        <v>Oprava staničních kolejí č.4, 5, 6, 7 a výhybek č. 12, 13, 14, 16 v ŽST Prostřední Žleb</v>
      </c>
      <c r="F52" s="32"/>
      <c r="G52" s="32"/>
      <c r="H52" s="32"/>
      <c r="I52" s="143"/>
      <c r="J52" s="39"/>
      <c r="K52" s="39"/>
      <c r="L52" s="43"/>
    </row>
    <row r="53" ht="12" customHeight="1">
      <c r="B53" s="21"/>
      <c r="C53" s="32" t="s">
        <v>129</v>
      </c>
      <c r="D53" s="22"/>
      <c r="E53" s="22"/>
      <c r="F53" s="22"/>
      <c r="G53" s="22"/>
      <c r="H53" s="22"/>
      <c r="I53" s="136"/>
      <c r="J53" s="22"/>
      <c r="K53" s="22"/>
      <c r="L53" s="20"/>
    </row>
    <row r="54" ht="16.5" customHeight="1">
      <c r="B54" s="21"/>
      <c r="C54" s="22"/>
      <c r="D54" s="22"/>
      <c r="E54" s="171" t="s">
        <v>130</v>
      </c>
      <c r="F54" s="22"/>
      <c r="G54" s="22"/>
      <c r="H54" s="22"/>
      <c r="I54" s="136"/>
      <c r="J54" s="22"/>
      <c r="K54" s="22"/>
      <c r="L54" s="20"/>
    </row>
    <row r="55" ht="12" customHeight="1">
      <c r="B55" s="21"/>
      <c r="C55" s="32" t="s">
        <v>131</v>
      </c>
      <c r="D55" s="22"/>
      <c r="E55" s="22"/>
      <c r="F55" s="22"/>
      <c r="G55" s="22"/>
      <c r="H55" s="22"/>
      <c r="I55" s="136"/>
      <c r="J55" s="22"/>
      <c r="K55" s="22"/>
      <c r="L55" s="20"/>
    </row>
    <row r="56" s="1" customFormat="1" ht="16.5" customHeight="1">
      <c r="B56" s="38"/>
      <c r="C56" s="39"/>
      <c r="D56" s="39"/>
      <c r="E56" s="32" t="s">
        <v>355</v>
      </c>
      <c r="F56" s="39"/>
      <c r="G56" s="39"/>
      <c r="H56" s="39"/>
      <c r="I56" s="143"/>
      <c r="J56" s="39"/>
      <c r="K56" s="39"/>
      <c r="L56" s="43"/>
    </row>
    <row r="57" s="1" customFormat="1" ht="12" customHeight="1">
      <c r="B57" s="38"/>
      <c r="C57" s="32" t="s">
        <v>133</v>
      </c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16.5" customHeight="1">
      <c r="B58" s="38"/>
      <c r="C58" s="39"/>
      <c r="D58" s="39"/>
      <c r="E58" s="64" t="str">
        <f>E13</f>
        <v>SO 02.02 - SO 02.02 - Výhybka č. 14</v>
      </c>
      <c r="F58" s="39"/>
      <c r="G58" s="39"/>
      <c r="H58" s="39"/>
      <c r="I58" s="143"/>
      <c r="J58" s="39"/>
      <c r="K58" s="39"/>
      <c r="L58" s="43"/>
    </row>
    <row r="59" s="1" customFormat="1" ht="6.96" customHeight="1">
      <c r="B59" s="38"/>
      <c r="C59" s="39"/>
      <c r="D59" s="39"/>
      <c r="E59" s="39"/>
      <c r="F59" s="39"/>
      <c r="G59" s="39"/>
      <c r="H59" s="39"/>
      <c r="I59" s="143"/>
      <c r="J59" s="39"/>
      <c r="K59" s="39"/>
      <c r="L59" s="43"/>
    </row>
    <row r="60" s="1" customFormat="1" ht="12" customHeight="1">
      <c r="B60" s="38"/>
      <c r="C60" s="32" t="s">
        <v>21</v>
      </c>
      <c r="D60" s="39"/>
      <c r="E60" s="39"/>
      <c r="F60" s="27" t="str">
        <f>F16</f>
        <v>trať 083</v>
      </c>
      <c r="G60" s="39"/>
      <c r="H60" s="39"/>
      <c r="I60" s="145" t="s">
        <v>23</v>
      </c>
      <c r="J60" s="67" t="str">
        <f>IF(J16="","",J16)</f>
        <v>20. 3. 2019</v>
      </c>
      <c r="K60" s="39"/>
      <c r="L60" s="43"/>
    </row>
    <row r="61" s="1" customFormat="1" ht="6.96" customHeight="1">
      <c r="B61" s="38"/>
      <c r="C61" s="39"/>
      <c r="D61" s="39"/>
      <c r="E61" s="39"/>
      <c r="F61" s="39"/>
      <c r="G61" s="39"/>
      <c r="H61" s="39"/>
      <c r="I61" s="143"/>
      <c r="J61" s="39"/>
      <c r="K61" s="39"/>
      <c r="L61" s="43"/>
    </row>
    <row r="62" s="1" customFormat="1" ht="13.65" customHeight="1">
      <c r="B62" s="38"/>
      <c r="C62" s="32" t="s">
        <v>25</v>
      </c>
      <c r="D62" s="39"/>
      <c r="E62" s="39"/>
      <c r="F62" s="27" t="str">
        <f>E19</f>
        <v>SŽDC s.o., OŘ Ústí n.L., ST Ústí n.L.</v>
      </c>
      <c r="G62" s="39"/>
      <c r="H62" s="39"/>
      <c r="I62" s="145" t="s">
        <v>33</v>
      </c>
      <c r="J62" s="36" t="str">
        <f>E25</f>
        <v xml:space="preserve"> </v>
      </c>
      <c r="K62" s="39"/>
      <c r="L62" s="43"/>
    </row>
    <row r="63" s="1" customFormat="1" ht="13.65" customHeight="1">
      <c r="B63" s="38"/>
      <c r="C63" s="32" t="s">
        <v>31</v>
      </c>
      <c r="D63" s="39"/>
      <c r="E63" s="39"/>
      <c r="F63" s="27" t="str">
        <f>IF(E22="","",E22)</f>
        <v>Vyplň údaj</v>
      </c>
      <c r="G63" s="39"/>
      <c r="H63" s="39"/>
      <c r="I63" s="145" t="s">
        <v>36</v>
      </c>
      <c r="J63" s="36" t="str">
        <f>E28</f>
        <v xml:space="preserve"> </v>
      </c>
      <c r="K63" s="39"/>
      <c r="L63" s="43"/>
    </row>
    <row r="64" s="1" customFormat="1" ht="10.32" customHeight="1">
      <c r="B64" s="38"/>
      <c r="C64" s="39"/>
      <c r="D64" s="39"/>
      <c r="E64" s="39"/>
      <c r="F64" s="39"/>
      <c r="G64" s="39"/>
      <c r="H64" s="39"/>
      <c r="I64" s="143"/>
      <c r="J64" s="39"/>
      <c r="K64" s="39"/>
      <c r="L64" s="43"/>
    </row>
    <row r="65" s="1" customFormat="1" ht="29.28" customHeight="1">
      <c r="B65" s="38"/>
      <c r="C65" s="172" t="s">
        <v>136</v>
      </c>
      <c r="D65" s="173"/>
      <c r="E65" s="173"/>
      <c r="F65" s="173"/>
      <c r="G65" s="173"/>
      <c r="H65" s="173"/>
      <c r="I65" s="174"/>
      <c r="J65" s="175" t="s">
        <v>137</v>
      </c>
      <c r="K65" s="173"/>
      <c r="L65" s="43"/>
    </row>
    <row r="66" s="1" customFormat="1" ht="10.32" customHeight="1">
      <c r="B66" s="38"/>
      <c r="C66" s="39"/>
      <c r="D66" s="39"/>
      <c r="E66" s="39"/>
      <c r="F66" s="39"/>
      <c r="G66" s="39"/>
      <c r="H66" s="39"/>
      <c r="I66" s="143"/>
      <c r="J66" s="39"/>
      <c r="K66" s="39"/>
      <c r="L66" s="43"/>
    </row>
    <row r="67" s="1" customFormat="1" ht="22.8" customHeight="1">
      <c r="B67" s="38"/>
      <c r="C67" s="176" t="s">
        <v>71</v>
      </c>
      <c r="D67" s="39"/>
      <c r="E67" s="39"/>
      <c r="F67" s="39"/>
      <c r="G67" s="39"/>
      <c r="H67" s="39"/>
      <c r="I67" s="143"/>
      <c r="J67" s="97">
        <f>J93</f>
        <v>0</v>
      </c>
      <c r="K67" s="39"/>
      <c r="L67" s="43"/>
      <c r="AU67" s="17" t="s">
        <v>138</v>
      </c>
    </row>
    <row r="68" s="8" customFormat="1" ht="24.96" customHeight="1">
      <c r="B68" s="177"/>
      <c r="C68" s="178"/>
      <c r="D68" s="179" t="s">
        <v>139</v>
      </c>
      <c r="E68" s="180"/>
      <c r="F68" s="180"/>
      <c r="G68" s="180"/>
      <c r="H68" s="180"/>
      <c r="I68" s="181"/>
      <c r="J68" s="182">
        <f>J94</f>
        <v>0</v>
      </c>
      <c r="K68" s="178"/>
      <c r="L68" s="183"/>
    </row>
    <row r="69" s="9" customFormat="1" ht="19.92" customHeight="1">
      <c r="B69" s="184"/>
      <c r="C69" s="120"/>
      <c r="D69" s="185" t="s">
        <v>140</v>
      </c>
      <c r="E69" s="186"/>
      <c r="F69" s="186"/>
      <c r="G69" s="186"/>
      <c r="H69" s="186"/>
      <c r="I69" s="187"/>
      <c r="J69" s="188">
        <f>J95</f>
        <v>0</v>
      </c>
      <c r="K69" s="120"/>
      <c r="L69" s="189"/>
    </row>
    <row r="70" s="1" customFormat="1" ht="21.84" customHeight="1">
      <c r="B70" s="38"/>
      <c r="C70" s="39"/>
      <c r="D70" s="39"/>
      <c r="E70" s="39"/>
      <c r="F70" s="39"/>
      <c r="G70" s="39"/>
      <c r="H70" s="39"/>
      <c r="I70" s="143"/>
      <c r="J70" s="39"/>
      <c r="K70" s="39"/>
      <c r="L70" s="43"/>
    </row>
    <row r="71" s="1" customFormat="1" ht="6.96" customHeight="1">
      <c r="B71" s="57"/>
      <c r="C71" s="58"/>
      <c r="D71" s="58"/>
      <c r="E71" s="58"/>
      <c r="F71" s="58"/>
      <c r="G71" s="58"/>
      <c r="H71" s="58"/>
      <c r="I71" s="167"/>
      <c r="J71" s="58"/>
      <c r="K71" s="58"/>
      <c r="L71" s="43"/>
    </row>
    <row r="75" s="1" customFormat="1" ht="6.96" customHeight="1">
      <c r="B75" s="59"/>
      <c r="C75" s="60"/>
      <c r="D75" s="60"/>
      <c r="E75" s="60"/>
      <c r="F75" s="60"/>
      <c r="G75" s="60"/>
      <c r="H75" s="60"/>
      <c r="I75" s="170"/>
      <c r="J75" s="60"/>
      <c r="K75" s="60"/>
      <c r="L75" s="43"/>
    </row>
    <row r="76" s="1" customFormat="1" ht="24.96" customHeight="1">
      <c r="B76" s="38"/>
      <c r="C76" s="23" t="s">
        <v>141</v>
      </c>
      <c r="D76" s="39"/>
      <c r="E76" s="39"/>
      <c r="F76" s="39"/>
      <c r="G76" s="39"/>
      <c r="H76" s="39"/>
      <c r="I76" s="143"/>
      <c r="J76" s="39"/>
      <c r="K76" s="39"/>
      <c r="L76" s="43"/>
    </row>
    <row r="77" s="1" customFormat="1" ht="6.96" customHeight="1">
      <c r="B77" s="38"/>
      <c r="C77" s="39"/>
      <c r="D77" s="39"/>
      <c r="E77" s="39"/>
      <c r="F77" s="39"/>
      <c r="G77" s="39"/>
      <c r="H77" s="39"/>
      <c r="I77" s="143"/>
      <c r="J77" s="39"/>
      <c r="K77" s="39"/>
      <c r="L77" s="43"/>
    </row>
    <row r="78" s="1" customFormat="1" ht="12" customHeight="1">
      <c r="B78" s="38"/>
      <c r="C78" s="32" t="s">
        <v>16</v>
      </c>
      <c r="D78" s="39"/>
      <c r="E78" s="39"/>
      <c r="F78" s="39"/>
      <c r="G78" s="39"/>
      <c r="H78" s="39"/>
      <c r="I78" s="143"/>
      <c r="J78" s="39"/>
      <c r="K78" s="39"/>
      <c r="L78" s="43"/>
    </row>
    <row r="79" s="1" customFormat="1" ht="16.5" customHeight="1">
      <c r="B79" s="38"/>
      <c r="C79" s="39"/>
      <c r="D79" s="39"/>
      <c r="E79" s="171" t="str">
        <f>E7</f>
        <v>Oprava staničních kolejí č.4, 5, 6, 7 a výhybek č. 12, 13, 14, 16 v ŽST Prostřední Žleb</v>
      </c>
      <c r="F79" s="32"/>
      <c r="G79" s="32"/>
      <c r="H79" s="32"/>
      <c r="I79" s="143"/>
      <c r="J79" s="39"/>
      <c r="K79" s="39"/>
      <c r="L79" s="43"/>
    </row>
    <row r="80" ht="12" customHeight="1">
      <c r="B80" s="21"/>
      <c r="C80" s="32" t="s">
        <v>129</v>
      </c>
      <c r="D80" s="22"/>
      <c r="E80" s="22"/>
      <c r="F80" s="22"/>
      <c r="G80" s="22"/>
      <c r="H80" s="22"/>
      <c r="I80" s="136"/>
      <c r="J80" s="22"/>
      <c r="K80" s="22"/>
      <c r="L80" s="20"/>
    </row>
    <row r="81" ht="16.5" customHeight="1">
      <c r="B81" s="21"/>
      <c r="C81" s="22"/>
      <c r="D81" s="22"/>
      <c r="E81" s="171" t="s">
        <v>130</v>
      </c>
      <c r="F81" s="22"/>
      <c r="G81" s="22"/>
      <c r="H81" s="22"/>
      <c r="I81" s="136"/>
      <c r="J81" s="22"/>
      <c r="K81" s="22"/>
      <c r="L81" s="20"/>
    </row>
    <row r="82" ht="12" customHeight="1">
      <c r="B82" s="21"/>
      <c r="C82" s="32" t="s">
        <v>131</v>
      </c>
      <c r="D82" s="22"/>
      <c r="E82" s="22"/>
      <c r="F82" s="22"/>
      <c r="G82" s="22"/>
      <c r="H82" s="22"/>
      <c r="I82" s="136"/>
      <c r="J82" s="22"/>
      <c r="K82" s="22"/>
      <c r="L82" s="20"/>
    </row>
    <row r="83" s="1" customFormat="1" ht="16.5" customHeight="1">
      <c r="B83" s="38"/>
      <c r="C83" s="39"/>
      <c r="D83" s="39"/>
      <c r="E83" s="32" t="s">
        <v>355</v>
      </c>
      <c r="F83" s="39"/>
      <c r="G83" s="39"/>
      <c r="H83" s="39"/>
      <c r="I83" s="143"/>
      <c r="J83" s="39"/>
      <c r="K83" s="39"/>
      <c r="L83" s="43"/>
    </row>
    <row r="84" s="1" customFormat="1" ht="12" customHeight="1">
      <c r="B84" s="38"/>
      <c r="C84" s="32" t="s">
        <v>133</v>
      </c>
      <c r="D84" s="39"/>
      <c r="E84" s="39"/>
      <c r="F84" s="39"/>
      <c r="G84" s="39"/>
      <c r="H84" s="39"/>
      <c r="I84" s="143"/>
      <c r="J84" s="39"/>
      <c r="K84" s="39"/>
      <c r="L84" s="43"/>
    </row>
    <row r="85" s="1" customFormat="1" ht="16.5" customHeight="1">
      <c r="B85" s="38"/>
      <c r="C85" s="39"/>
      <c r="D85" s="39"/>
      <c r="E85" s="64" t="str">
        <f>E13</f>
        <v>SO 02.02 - SO 02.02 - Výhybka č. 14</v>
      </c>
      <c r="F85" s="39"/>
      <c r="G85" s="39"/>
      <c r="H85" s="39"/>
      <c r="I85" s="143"/>
      <c r="J85" s="39"/>
      <c r="K85" s="39"/>
      <c r="L85" s="43"/>
    </row>
    <row r="86" s="1" customFormat="1" ht="6.96" customHeight="1">
      <c r="B86" s="38"/>
      <c r="C86" s="39"/>
      <c r="D86" s="39"/>
      <c r="E86" s="39"/>
      <c r="F86" s="39"/>
      <c r="G86" s="39"/>
      <c r="H86" s="39"/>
      <c r="I86" s="143"/>
      <c r="J86" s="39"/>
      <c r="K86" s="39"/>
      <c r="L86" s="43"/>
    </row>
    <row r="87" s="1" customFormat="1" ht="12" customHeight="1">
      <c r="B87" s="38"/>
      <c r="C87" s="32" t="s">
        <v>21</v>
      </c>
      <c r="D87" s="39"/>
      <c r="E87" s="39"/>
      <c r="F87" s="27" t="str">
        <f>F16</f>
        <v>trať 083</v>
      </c>
      <c r="G87" s="39"/>
      <c r="H87" s="39"/>
      <c r="I87" s="145" t="s">
        <v>23</v>
      </c>
      <c r="J87" s="67" t="str">
        <f>IF(J16="","",J16)</f>
        <v>20. 3. 2019</v>
      </c>
      <c r="K87" s="39"/>
      <c r="L87" s="43"/>
    </row>
    <row r="88" s="1" customFormat="1" ht="6.96" customHeight="1"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43"/>
    </row>
    <row r="89" s="1" customFormat="1" ht="13.65" customHeight="1">
      <c r="B89" s="38"/>
      <c r="C89" s="32" t="s">
        <v>25</v>
      </c>
      <c r="D89" s="39"/>
      <c r="E89" s="39"/>
      <c r="F89" s="27" t="str">
        <f>E19</f>
        <v>SŽDC s.o., OŘ Ústí n.L., ST Ústí n.L.</v>
      </c>
      <c r="G89" s="39"/>
      <c r="H89" s="39"/>
      <c r="I89" s="145" t="s">
        <v>33</v>
      </c>
      <c r="J89" s="36" t="str">
        <f>E25</f>
        <v xml:space="preserve"> </v>
      </c>
      <c r="K89" s="39"/>
      <c r="L89" s="43"/>
    </row>
    <row r="90" s="1" customFormat="1" ht="13.65" customHeight="1">
      <c r="B90" s="38"/>
      <c r="C90" s="32" t="s">
        <v>31</v>
      </c>
      <c r="D90" s="39"/>
      <c r="E90" s="39"/>
      <c r="F90" s="27" t="str">
        <f>IF(E22="","",E22)</f>
        <v>Vyplň údaj</v>
      </c>
      <c r="G90" s="39"/>
      <c r="H90" s="39"/>
      <c r="I90" s="145" t="s">
        <v>36</v>
      </c>
      <c r="J90" s="36" t="str">
        <f>E28</f>
        <v xml:space="preserve"> </v>
      </c>
      <c r="K90" s="39"/>
      <c r="L90" s="43"/>
    </row>
    <row r="91" s="1" customFormat="1" ht="10.32" customHeight="1">
      <c r="B91" s="38"/>
      <c r="C91" s="39"/>
      <c r="D91" s="39"/>
      <c r="E91" s="39"/>
      <c r="F91" s="39"/>
      <c r="G91" s="39"/>
      <c r="H91" s="39"/>
      <c r="I91" s="143"/>
      <c r="J91" s="39"/>
      <c r="K91" s="39"/>
      <c r="L91" s="43"/>
    </row>
    <row r="92" s="10" customFormat="1" ht="29.28" customHeight="1">
      <c r="B92" s="190"/>
      <c r="C92" s="191" t="s">
        <v>142</v>
      </c>
      <c r="D92" s="192" t="s">
        <v>58</v>
      </c>
      <c r="E92" s="192" t="s">
        <v>54</v>
      </c>
      <c r="F92" s="192" t="s">
        <v>55</v>
      </c>
      <c r="G92" s="192" t="s">
        <v>143</v>
      </c>
      <c r="H92" s="192" t="s">
        <v>144</v>
      </c>
      <c r="I92" s="193" t="s">
        <v>145</v>
      </c>
      <c r="J92" s="192" t="s">
        <v>137</v>
      </c>
      <c r="K92" s="194" t="s">
        <v>146</v>
      </c>
      <c r="L92" s="195"/>
      <c r="M92" s="87" t="s">
        <v>19</v>
      </c>
      <c r="N92" s="88" t="s">
        <v>43</v>
      </c>
      <c r="O92" s="88" t="s">
        <v>147</v>
      </c>
      <c r="P92" s="88" t="s">
        <v>148</v>
      </c>
      <c r="Q92" s="88" t="s">
        <v>149</v>
      </c>
      <c r="R92" s="88" t="s">
        <v>150</v>
      </c>
      <c r="S92" s="88" t="s">
        <v>151</v>
      </c>
      <c r="T92" s="89" t="s">
        <v>152</v>
      </c>
    </row>
    <row r="93" s="1" customFormat="1" ht="22.8" customHeight="1">
      <c r="B93" s="38"/>
      <c r="C93" s="94" t="s">
        <v>153</v>
      </c>
      <c r="D93" s="39"/>
      <c r="E93" s="39"/>
      <c r="F93" s="39"/>
      <c r="G93" s="39"/>
      <c r="H93" s="39"/>
      <c r="I93" s="143"/>
      <c r="J93" s="196">
        <f>BK93</f>
        <v>0</v>
      </c>
      <c r="K93" s="39"/>
      <c r="L93" s="43"/>
      <c r="M93" s="90"/>
      <c r="N93" s="91"/>
      <c r="O93" s="91"/>
      <c r="P93" s="197">
        <f>P94</f>
        <v>0</v>
      </c>
      <c r="Q93" s="91"/>
      <c r="R93" s="197">
        <f>R94</f>
        <v>0.95179999999999987</v>
      </c>
      <c r="S93" s="91"/>
      <c r="T93" s="198">
        <f>T94</f>
        <v>0</v>
      </c>
      <c r="AT93" s="17" t="s">
        <v>72</v>
      </c>
      <c r="AU93" s="17" t="s">
        <v>138</v>
      </c>
      <c r="BK93" s="199">
        <f>BK94</f>
        <v>0</v>
      </c>
    </row>
    <row r="94" s="11" customFormat="1" ht="25.92" customHeight="1">
      <c r="B94" s="200"/>
      <c r="C94" s="201"/>
      <c r="D94" s="202" t="s">
        <v>72</v>
      </c>
      <c r="E94" s="203" t="s">
        <v>154</v>
      </c>
      <c r="F94" s="203" t="s">
        <v>155</v>
      </c>
      <c r="G94" s="201"/>
      <c r="H94" s="201"/>
      <c r="I94" s="204"/>
      <c r="J94" s="205">
        <f>BK94</f>
        <v>0</v>
      </c>
      <c r="K94" s="201"/>
      <c r="L94" s="206"/>
      <c r="M94" s="207"/>
      <c r="N94" s="208"/>
      <c r="O94" s="208"/>
      <c r="P94" s="209">
        <f>P95</f>
        <v>0</v>
      </c>
      <c r="Q94" s="208"/>
      <c r="R94" s="209">
        <f>R95</f>
        <v>0.95179999999999987</v>
      </c>
      <c r="S94" s="208"/>
      <c r="T94" s="210">
        <f>T95</f>
        <v>0</v>
      </c>
      <c r="AR94" s="211" t="s">
        <v>77</v>
      </c>
      <c r="AT94" s="212" t="s">
        <v>72</v>
      </c>
      <c r="AU94" s="212" t="s">
        <v>73</v>
      </c>
      <c r="AY94" s="211" t="s">
        <v>156</v>
      </c>
      <c r="BK94" s="213">
        <f>BK95</f>
        <v>0</v>
      </c>
    </row>
    <row r="95" s="11" customFormat="1" ht="22.8" customHeight="1">
      <c r="B95" s="200"/>
      <c r="C95" s="201"/>
      <c r="D95" s="202" t="s">
        <v>72</v>
      </c>
      <c r="E95" s="214" t="s">
        <v>157</v>
      </c>
      <c r="F95" s="214" t="s">
        <v>158</v>
      </c>
      <c r="G95" s="201"/>
      <c r="H95" s="201"/>
      <c r="I95" s="204"/>
      <c r="J95" s="215">
        <f>BK95</f>
        <v>0</v>
      </c>
      <c r="K95" s="201"/>
      <c r="L95" s="206"/>
      <c r="M95" s="207"/>
      <c r="N95" s="208"/>
      <c r="O95" s="208"/>
      <c r="P95" s="209">
        <f>SUM(P96:P144)</f>
        <v>0</v>
      </c>
      <c r="Q95" s="208"/>
      <c r="R95" s="209">
        <f>SUM(R96:R144)</f>
        <v>0.95179999999999987</v>
      </c>
      <c r="S95" s="208"/>
      <c r="T95" s="210">
        <f>SUM(T96:T144)</f>
        <v>0</v>
      </c>
      <c r="AR95" s="211" t="s">
        <v>77</v>
      </c>
      <c r="AT95" s="212" t="s">
        <v>72</v>
      </c>
      <c r="AU95" s="212" t="s">
        <v>77</v>
      </c>
      <c r="AY95" s="211" t="s">
        <v>156</v>
      </c>
      <c r="BK95" s="213">
        <f>SUM(BK96:BK144)</f>
        <v>0</v>
      </c>
    </row>
    <row r="96" s="1" customFormat="1" ht="56.25" customHeight="1">
      <c r="B96" s="38"/>
      <c r="C96" s="216" t="s">
        <v>77</v>
      </c>
      <c r="D96" s="216" t="s">
        <v>159</v>
      </c>
      <c r="E96" s="217" t="s">
        <v>160</v>
      </c>
      <c r="F96" s="218" t="s">
        <v>161</v>
      </c>
      <c r="G96" s="219" t="s">
        <v>162</v>
      </c>
      <c r="H96" s="220">
        <v>27</v>
      </c>
      <c r="I96" s="221"/>
      <c r="J96" s="222">
        <f>ROUND(I96*H96,2)</f>
        <v>0</v>
      </c>
      <c r="K96" s="218" t="s">
        <v>163</v>
      </c>
      <c r="L96" s="43"/>
      <c r="M96" s="223" t="s">
        <v>19</v>
      </c>
      <c r="N96" s="224" t="s">
        <v>44</v>
      </c>
      <c r="O96" s="79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AR96" s="17" t="s">
        <v>164</v>
      </c>
      <c r="AT96" s="17" t="s">
        <v>159</v>
      </c>
      <c r="AU96" s="17" t="s">
        <v>81</v>
      </c>
      <c r="AY96" s="17" t="s">
        <v>156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7" t="s">
        <v>77</v>
      </c>
      <c r="BK96" s="227">
        <f>ROUND(I96*H96,2)</f>
        <v>0</v>
      </c>
      <c r="BL96" s="17" t="s">
        <v>164</v>
      </c>
      <c r="BM96" s="17" t="s">
        <v>387</v>
      </c>
    </row>
    <row r="97" s="1" customFormat="1">
      <c r="B97" s="38"/>
      <c r="C97" s="39"/>
      <c r="D97" s="228" t="s">
        <v>166</v>
      </c>
      <c r="E97" s="39"/>
      <c r="F97" s="229" t="s">
        <v>167</v>
      </c>
      <c r="G97" s="39"/>
      <c r="H97" s="39"/>
      <c r="I97" s="143"/>
      <c r="J97" s="39"/>
      <c r="K97" s="39"/>
      <c r="L97" s="43"/>
      <c r="M97" s="230"/>
      <c r="N97" s="79"/>
      <c r="O97" s="79"/>
      <c r="P97" s="79"/>
      <c r="Q97" s="79"/>
      <c r="R97" s="79"/>
      <c r="S97" s="79"/>
      <c r="T97" s="80"/>
      <c r="AT97" s="17" t="s">
        <v>166</v>
      </c>
      <c r="AU97" s="17" t="s">
        <v>81</v>
      </c>
    </row>
    <row r="98" s="1" customFormat="1" ht="67.5" customHeight="1">
      <c r="B98" s="38"/>
      <c r="C98" s="216" t="s">
        <v>81</v>
      </c>
      <c r="D98" s="216" t="s">
        <v>159</v>
      </c>
      <c r="E98" s="217" t="s">
        <v>168</v>
      </c>
      <c r="F98" s="218" t="s">
        <v>169</v>
      </c>
      <c r="G98" s="219" t="s">
        <v>162</v>
      </c>
      <c r="H98" s="220">
        <v>22</v>
      </c>
      <c r="I98" s="221"/>
      <c r="J98" s="222">
        <f>ROUND(I98*H98,2)</f>
        <v>0</v>
      </c>
      <c r="K98" s="218" t="s">
        <v>163</v>
      </c>
      <c r="L98" s="43"/>
      <c r="M98" s="223" t="s">
        <v>19</v>
      </c>
      <c r="N98" s="224" t="s">
        <v>44</v>
      </c>
      <c r="O98" s="79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AR98" s="17" t="s">
        <v>164</v>
      </c>
      <c r="AT98" s="17" t="s">
        <v>159</v>
      </c>
      <c r="AU98" s="17" t="s">
        <v>81</v>
      </c>
      <c r="AY98" s="17" t="s">
        <v>156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7" t="s">
        <v>77</v>
      </c>
      <c r="BK98" s="227">
        <f>ROUND(I98*H98,2)</f>
        <v>0</v>
      </c>
      <c r="BL98" s="17" t="s">
        <v>164</v>
      </c>
      <c r="BM98" s="17" t="s">
        <v>388</v>
      </c>
    </row>
    <row r="99" s="1" customFormat="1">
      <c r="B99" s="38"/>
      <c r="C99" s="39"/>
      <c r="D99" s="228" t="s">
        <v>166</v>
      </c>
      <c r="E99" s="39"/>
      <c r="F99" s="229" t="s">
        <v>167</v>
      </c>
      <c r="G99" s="39"/>
      <c r="H99" s="39"/>
      <c r="I99" s="143"/>
      <c r="J99" s="39"/>
      <c r="K99" s="39"/>
      <c r="L99" s="43"/>
      <c r="M99" s="230"/>
      <c r="N99" s="79"/>
      <c r="O99" s="79"/>
      <c r="P99" s="79"/>
      <c r="Q99" s="79"/>
      <c r="R99" s="79"/>
      <c r="S99" s="79"/>
      <c r="T99" s="80"/>
      <c r="AT99" s="17" t="s">
        <v>166</v>
      </c>
      <c r="AU99" s="17" t="s">
        <v>81</v>
      </c>
    </row>
    <row r="100" s="1" customFormat="1" ht="67.5" customHeight="1">
      <c r="B100" s="38"/>
      <c r="C100" s="216" t="s">
        <v>89</v>
      </c>
      <c r="D100" s="216" t="s">
        <v>159</v>
      </c>
      <c r="E100" s="217" t="s">
        <v>171</v>
      </c>
      <c r="F100" s="218" t="s">
        <v>172</v>
      </c>
      <c r="G100" s="219" t="s">
        <v>162</v>
      </c>
      <c r="H100" s="220">
        <v>12</v>
      </c>
      <c r="I100" s="221"/>
      <c r="J100" s="222">
        <f>ROUND(I100*H100,2)</f>
        <v>0</v>
      </c>
      <c r="K100" s="218" t="s">
        <v>163</v>
      </c>
      <c r="L100" s="43"/>
      <c r="M100" s="223" t="s">
        <v>19</v>
      </c>
      <c r="N100" s="224" t="s">
        <v>44</v>
      </c>
      <c r="O100" s="79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AR100" s="17" t="s">
        <v>164</v>
      </c>
      <c r="AT100" s="17" t="s">
        <v>159</v>
      </c>
      <c r="AU100" s="17" t="s">
        <v>81</v>
      </c>
      <c r="AY100" s="17" t="s">
        <v>156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7" t="s">
        <v>77</v>
      </c>
      <c r="BK100" s="227">
        <f>ROUND(I100*H100,2)</f>
        <v>0</v>
      </c>
      <c r="BL100" s="17" t="s">
        <v>164</v>
      </c>
      <c r="BM100" s="17" t="s">
        <v>389</v>
      </c>
    </row>
    <row r="101" s="1" customFormat="1">
      <c r="B101" s="38"/>
      <c r="C101" s="39"/>
      <c r="D101" s="228" t="s">
        <v>166</v>
      </c>
      <c r="E101" s="39"/>
      <c r="F101" s="229" t="s">
        <v>167</v>
      </c>
      <c r="G101" s="39"/>
      <c r="H101" s="39"/>
      <c r="I101" s="143"/>
      <c r="J101" s="39"/>
      <c r="K101" s="39"/>
      <c r="L101" s="43"/>
      <c r="M101" s="230"/>
      <c r="N101" s="79"/>
      <c r="O101" s="79"/>
      <c r="P101" s="79"/>
      <c r="Q101" s="79"/>
      <c r="R101" s="79"/>
      <c r="S101" s="79"/>
      <c r="T101" s="80"/>
      <c r="AT101" s="17" t="s">
        <v>166</v>
      </c>
      <c r="AU101" s="17" t="s">
        <v>81</v>
      </c>
    </row>
    <row r="102" s="1" customFormat="1" ht="56.25" customHeight="1">
      <c r="B102" s="38"/>
      <c r="C102" s="216" t="s">
        <v>164</v>
      </c>
      <c r="D102" s="216" t="s">
        <v>159</v>
      </c>
      <c r="E102" s="217" t="s">
        <v>174</v>
      </c>
      <c r="F102" s="218" t="s">
        <v>175</v>
      </c>
      <c r="G102" s="219" t="s">
        <v>162</v>
      </c>
      <c r="H102" s="220">
        <v>25</v>
      </c>
      <c r="I102" s="221"/>
      <c r="J102" s="222">
        <f>ROUND(I102*H102,2)</f>
        <v>0</v>
      </c>
      <c r="K102" s="218" t="s">
        <v>163</v>
      </c>
      <c r="L102" s="43"/>
      <c r="M102" s="223" t="s">
        <v>19</v>
      </c>
      <c r="N102" s="224" t="s">
        <v>44</v>
      </c>
      <c r="O102" s="79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AR102" s="17" t="s">
        <v>164</v>
      </c>
      <c r="AT102" s="17" t="s">
        <v>159</v>
      </c>
      <c r="AU102" s="17" t="s">
        <v>81</v>
      </c>
      <c r="AY102" s="17" t="s">
        <v>156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7" t="s">
        <v>77</v>
      </c>
      <c r="BK102" s="227">
        <f>ROUND(I102*H102,2)</f>
        <v>0</v>
      </c>
      <c r="BL102" s="17" t="s">
        <v>164</v>
      </c>
      <c r="BM102" s="17" t="s">
        <v>390</v>
      </c>
    </row>
    <row r="103" s="1" customFormat="1">
      <c r="B103" s="38"/>
      <c r="C103" s="39"/>
      <c r="D103" s="228" t="s">
        <v>166</v>
      </c>
      <c r="E103" s="39"/>
      <c r="F103" s="229" t="s">
        <v>167</v>
      </c>
      <c r="G103" s="39"/>
      <c r="H103" s="39"/>
      <c r="I103" s="143"/>
      <c r="J103" s="39"/>
      <c r="K103" s="39"/>
      <c r="L103" s="43"/>
      <c r="M103" s="230"/>
      <c r="N103" s="79"/>
      <c r="O103" s="79"/>
      <c r="P103" s="79"/>
      <c r="Q103" s="79"/>
      <c r="R103" s="79"/>
      <c r="S103" s="79"/>
      <c r="T103" s="80"/>
      <c r="AT103" s="17" t="s">
        <v>166</v>
      </c>
      <c r="AU103" s="17" t="s">
        <v>81</v>
      </c>
    </row>
    <row r="104" s="12" customFormat="1">
      <c r="B104" s="231"/>
      <c r="C104" s="232"/>
      <c r="D104" s="228" t="s">
        <v>177</v>
      </c>
      <c r="E104" s="233" t="s">
        <v>19</v>
      </c>
      <c r="F104" s="234" t="s">
        <v>391</v>
      </c>
      <c r="G104" s="232"/>
      <c r="H104" s="235">
        <v>25</v>
      </c>
      <c r="I104" s="236"/>
      <c r="J104" s="232"/>
      <c r="K104" s="232"/>
      <c r="L104" s="237"/>
      <c r="M104" s="238"/>
      <c r="N104" s="239"/>
      <c r="O104" s="239"/>
      <c r="P104" s="239"/>
      <c r="Q104" s="239"/>
      <c r="R104" s="239"/>
      <c r="S104" s="239"/>
      <c r="T104" s="240"/>
      <c r="AT104" s="241" t="s">
        <v>177</v>
      </c>
      <c r="AU104" s="241" t="s">
        <v>81</v>
      </c>
      <c r="AV104" s="12" t="s">
        <v>81</v>
      </c>
      <c r="AW104" s="12" t="s">
        <v>35</v>
      </c>
      <c r="AX104" s="12" t="s">
        <v>77</v>
      </c>
      <c r="AY104" s="241" t="s">
        <v>156</v>
      </c>
    </row>
    <row r="105" s="1" customFormat="1" ht="56.25" customHeight="1">
      <c r="B105" s="38"/>
      <c r="C105" s="216" t="s">
        <v>157</v>
      </c>
      <c r="D105" s="216" t="s">
        <v>159</v>
      </c>
      <c r="E105" s="217" t="s">
        <v>257</v>
      </c>
      <c r="F105" s="218" t="s">
        <v>258</v>
      </c>
      <c r="G105" s="219" t="s">
        <v>162</v>
      </c>
      <c r="H105" s="220">
        <v>48</v>
      </c>
      <c r="I105" s="221"/>
      <c r="J105" s="222">
        <f>ROUND(I105*H105,2)</f>
        <v>0</v>
      </c>
      <c r="K105" s="218" t="s">
        <v>163</v>
      </c>
      <c r="L105" s="43"/>
      <c r="M105" s="223" t="s">
        <v>19</v>
      </c>
      <c r="N105" s="224" t="s">
        <v>44</v>
      </c>
      <c r="O105" s="79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AR105" s="17" t="s">
        <v>164</v>
      </c>
      <c r="AT105" s="17" t="s">
        <v>159</v>
      </c>
      <c r="AU105" s="17" t="s">
        <v>81</v>
      </c>
      <c r="AY105" s="17" t="s">
        <v>156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7" t="s">
        <v>77</v>
      </c>
      <c r="BK105" s="227">
        <f>ROUND(I105*H105,2)</f>
        <v>0</v>
      </c>
      <c r="BL105" s="17" t="s">
        <v>164</v>
      </c>
      <c r="BM105" s="17" t="s">
        <v>392</v>
      </c>
    </row>
    <row r="106" s="1" customFormat="1">
      <c r="B106" s="38"/>
      <c r="C106" s="39"/>
      <c r="D106" s="228" t="s">
        <v>166</v>
      </c>
      <c r="E106" s="39"/>
      <c r="F106" s="229" t="s">
        <v>167</v>
      </c>
      <c r="G106" s="39"/>
      <c r="H106" s="39"/>
      <c r="I106" s="143"/>
      <c r="J106" s="39"/>
      <c r="K106" s="39"/>
      <c r="L106" s="43"/>
      <c r="M106" s="230"/>
      <c r="N106" s="79"/>
      <c r="O106" s="79"/>
      <c r="P106" s="79"/>
      <c r="Q106" s="79"/>
      <c r="R106" s="79"/>
      <c r="S106" s="79"/>
      <c r="T106" s="80"/>
      <c r="AT106" s="17" t="s">
        <v>166</v>
      </c>
      <c r="AU106" s="17" t="s">
        <v>81</v>
      </c>
    </row>
    <row r="107" s="1" customFormat="1" ht="33.75" customHeight="1">
      <c r="B107" s="38"/>
      <c r="C107" s="216" t="s">
        <v>184</v>
      </c>
      <c r="D107" s="216" t="s">
        <v>159</v>
      </c>
      <c r="E107" s="217" t="s">
        <v>179</v>
      </c>
      <c r="F107" s="218" t="s">
        <v>180</v>
      </c>
      <c r="G107" s="219" t="s">
        <v>181</v>
      </c>
      <c r="H107" s="220">
        <v>160</v>
      </c>
      <c r="I107" s="221"/>
      <c r="J107" s="222">
        <f>ROUND(I107*H107,2)</f>
        <v>0</v>
      </c>
      <c r="K107" s="218" t="s">
        <v>163</v>
      </c>
      <c r="L107" s="43"/>
      <c r="M107" s="223" t="s">
        <v>19</v>
      </c>
      <c r="N107" s="224" t="s">
        <v>44</v>
      </c>
      <c r="O107" s="79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AR107" s="17" t="s">
        <v>164</v>
      </c>
      <c r="AT107" s="17" t="s">
        <v>159</v>
      </c>
      <c r="AU107" s="17" t="s">
        <v>81</v>
      </c>
      <c r="AY107" s="17" t="s">
        <v>156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7" t="s">
        <v>77</v>
      </c>
      <c r="BK107" s="227">
        <f>ROUND(I107*H107,2)</f>
        <v>0</v>
      </c>
      <c r="BL107" s="17" t="s">
        <v>164</v>
      </c>
      <c r="BM107" s="17" t="s">
        <v>393</v>
      </c>
    </row>
    <row r="108" s="1" customFormat="1">
      <c r="B108" s="38"/>
      <c r="C108" s="39"/>
      <c r="D108" s="228" t="s">
        <v>166</v>
      </c>
      <c r="E108" s="39"/>
      <c r="F108" s="229" t="s">
        <v>183</v>
      </c>
      <c r="G108" s="39"/>
      <c r="H108" s="39"/>
      <c r="I108" s="143"/>
      <c r="J108" s="39"/>
      <c r="K108" s="39"/>
      <c r="L108" s="43"/>
      <c r="M108" s="230"/>
      <c r="N108" s="79"/>
      <c r="O108" s="79"/>
      <c r="P108" s="79"/>
      <c r="Q108" s="79"/>
      <c r="R108" s="79"/>
      <c r="S108" s="79"/>
      <c r="T108" s="80"/>
      <c r="AT108" s="17" t="s">
        <v>166</v>
      </c>
      <c r="AU108" s="17" t="s">
        <v>81</v>
      </c>
    </row>
    <row r="109" s="1" customFormat="1" ht="22.5" customHeight="1">
      <c r="B109" s="38"/>
      <c r="C109" s="242" t="s">
        <v>190</v>
      </c>
      <c r="D109" s="242" t="s">
        <v>185</v>
      </c>
      <c r="E109" s="243" t="s">
        <v>186</v>
      </c>
      <c r="F109" s="244" t="s">
        <v>187</v>
      </c>
      <c r="G109" s="245" t="s">
        <v>162</v>
      </c>
      <c r="H109" s="246">
        <v>230</v>
      </c>
      <c r="I109" s="247"/>
      <c r="J109" s="248">
        <f>ROUND(I109*H109,2)</f>
        <v>0</v>
      </c>
      <c r="K109" s="244" t="s">
        <v>163</v>
      </c>
      <c r="L109" s="249"/>
      <c r="M109" s="250" t="s">
        <v>19</v>
      </c>
      <c r="N109" s="251" t="s">
        <v>44</v>
      </c>
      <c r="O109" s="79"/>
      <c r="P109" s="225">
        <f>O109*H109</f>
        <v>0</v>
      </c>
      <c r="Q109" s="225">
        <v>0.00123</v>
      </c>
      <c r="R109" s="225">
        <f>Q109*H109</f>
        <v>0.28289999999999998</v>
      </c>
      <c r="S109" s="225">
        <v>0</v>
      </c>
      <c r="T109" s="226">
        <f>S109*H109</f>
        <v>0</v>
      </c>
      <c r="AR109" s="17" t="s">
        <v>188</v>
      </c>
      <c r="AT109" s="17" t="s">
        <v>185</v>
      </c>
      <c r="AU109" s="17" t="s">
        <v>81</v>
      </c>
      <c r="AY109" s="17" t="s">
        <v>156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7" t="s">
        <v>77</v>
      </c>
      <c r="BK109" s="227">
        <f>ROUND(I109*H109,2)</f>
        <v>0</v>
      </c>
      <c r="BL109" s="17" t="s">
        <v>164</v>
      </c>
      <c r="BM109" s="17" t="s">
        <v>394</v>
      </c>
    </row>
    <row r="110" s="1" customFormat="1" ht="22.5" customHeight="1">
      <c r="B110" s="38"/>
      <c r="C110" s="242" t="s">
        <v>188</v>
      </c>
      <c r="D110" s="242" t="s">
        <v>185</v>
      </c>
      <c r="E110" s="243" t="s">
        <v>191</v>
      </c>
      <c r="F110" s="244" t="s">
        <v>192</v>
      </c>
      <c r="G110" s="245" t="s">
        <v>162</v>
      </c>
      <c r="H110" s="246">
        <v>980</v>
      </c>
      <c r="I110" s="247"/>
      <c r="J110" s="248">
        <f>ROUND(I110*H110,2)</f>
        <v>0</v>
      </c>
      <c r="K110" s="244" t="s">
        <v>163</v>
      </c>
      <c r="L110" s="249"/>
      <c r="M110" s="250" t="s">
        <v>19</v>
      </c>
      <c r="N110" s="251" t="s">
        <v>44</v>
      </c>
      <c r="O110" s="79"/>
      <c r="P110" s="225">
        <f>O110*H110</f>
        <v>0</v>
      </c>
      <c r="Q110" s="225">
        <v>9.0000000000000006E-05</v>
      </c>
      <c r="R110" s="225">
        <f>Q110*H110</f>
        <v>0.088200000000000001</v>
      </c>
      <c r="S110" s="225">
        <v>0</v>
      </c>
      <c r="T110" s="226">
        <f>S110*H110</f>
        <v>0</v>
      </c>
      <c r="AR110" s="17" t="s">
        <v>188</v>
      </c>
      <c r="AT110" s="17" t="s">
        <v>185</v>
      </c>
      <c r="AU110" s="17" t="s">
        <v>81</v>
      </c>
      <c r="AY110" s="17" t="s">
        <v>156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7" t="s">
        <v>77</v>
      </c>
      <c r="BK110" s="227">
        <f>ROUND(I110*H110,2)</f>
        <v>0</v>
      </c>
      <c r="BL110" s="17" t="s">
        <v>164</v>
      </c>
      <c r="BM110" s="17" t="s">
        <v>395</v>
      </c>
    </row>
    <row r="111" s="12" customFormat="1">
      <c r="B111" s="231"/>
      <c r="C111" s="232"/>
      <c r="D111" s="228" t="s">
        <v>177</v>
      </c>
      <c r="E111" s="233" t="s">
        <v>19</v>
      </c>
      <c r="F111" s="234" t="s">
        <v>396</v>
      </c>
      <c r="G111" s="232"/>
      <c r="H111" s="235">
        <v>980</v>
      </c>
      <c r="I111" s="236"/>
      <c r="J111" s="232"/>
      <c r="K111" s="232"/>
      <c r="L111" s="237"/>
      <c r="M111" s="238"/>
      <c r="N111" s="239"/>
      <c r="O111" s="239"/>
      <c r="P111" s="239"/>
      <c r="Q111" s="239"/>
      <c r="R111" s="239"/>
      <c r="S111" s="239"/>
      <c r="T111" s="240"/>
      <c r="AT111" s="241" t="s">
        <v>177</v>
      </c>
      <c r="AU111" s="241" t="s">
        <v>81</v>
      </c>
      <c r="AV111" s="12" t="s">
        <v>81</v>
      </c>
      <c r="AW111" s="12" t="s">
        <v>35</v>
      </c>
      <c r="AX111" s="12" t="s">
        <v>77</v>
      </c>
      <c r="AY111" s="241" t="s">
        <v>156</v>
      </c>
    </row>
    <row r="112" s="1" customFormat="1" ht="22.5" customHeight="1">
      <c r="B112" s="38"/>
      <c r="C112" s="242" t="s">
        <v>198</v>
      </c>
      <c r="D112" s="242" t="s">
        <v>185</v>
      </c>
      <c r="E112" s="243" t="s">
        <v>195</v>
      </c>
      <c r="F112" s="244" t="s">
        <v>196</v>
      </c>
      <c r="G112" s="245" t="s">
        <v>162</v>
      </c>
      <c r="H112" s="246">
        <v>630</v>
      </c>
      <c r="I112" s="247"/>
      <c r="J112" s="248">
        <f>ROUND(I112*H112,2)</f>
        <v>0</v>
      </c>
      <c r="K112" s="244" t="s">
        <v>163</v>
      </c>
      <c r="L112" s="249"/>
      <c r="M112" s="250" t="s">
        <v>19</v>
      </c>
      <c r="N112" s="251" t="s">
        <v>44</v>
      </c>
      <c r="O112" s="79"/>
      <c r="P112" s="225">
        <f>O112*H112</f>
        <v>0</v>
      </c>
      <c r="Q112" s="225">
        <v>0.00051999999999999995</v>
      </c>
      <c r="R112" s="225">
        <f>Q112*H112</f>
        <v>0.32759999999999995</v>
      </c>
      <c r="S112" s="225">
        <v>0</v>
      </c>
      <c r="T112" s="226">
        <f>S112*H112</f>
        <v>0</v>
      </c>
      <c r="AR112" s="17" t="s">
        <v>188</v>
      </c>
      <c r="AT112" s="17" t="s">
        <v>185</v>
      </c>
      <c r="AU112" s="17" t="s">
        <v>81</v>
      </c>
      <c r="AY112" s="17" t="s">
        <v>156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7" t="s">
        <v>77</v>
      </c>
      <c r="BK112" s="227">
        <f>ROUND(I112*H112,2)</f>
        <v>0</v>
      </c>
      <c r="BL112" s="17" t="s">
        <v>164</v>
      </c>
      <c r="BM112" s="17" t="s">
        <v>397</v>
      </c>
    </row>
    <row r="113" s="1" customFormat="1" ht="22.5" customHeight="1">
      <c r="B113" s="38"/>
      <c r="C113" s="242" t="s">
        <v>202</v>
      </c>
      <c r="D113" s="242" t="s">
        <v>185</v>
      </c>
      <c r="E113" s="243" t="s">
        <v>199</v>
      </c>
      <c r="F113" s="244" t="s">
        <v>200</v>
      </c>
      <c r="G113" s="245" t="s">
        <v>162</v>
      </c>
      <c r="H113" s="246">
        <v>350</v>
      </c>
      <c r="I113" s="247"/>
      <c r="J113" s="248">
        <f>ROUND(I113*H113,2)</f>
        <v>0</v>
      </c>
      <c r="K113" s="244" t="s">
        <v>163</v>
      </c>
      <c r="L113" s="249"/>
      <c r="M113" s="250" t="s">
        <v>19</v>
      </c>
      <c r="N113" s="251" t="s">
        <v>44</v>
      </c>
      <c r="O113" s="79"/>
      <c r="P113" s="225">
        <f>O113*H113</f>
        <v>0</v>
      </c>
      <c r="Q113" s="225">
        <v>0.00056999999999999998</v>
      </c>
      <c r="R113" s="225">
        <f>Q113*H113</f>
        <v>0.19949999999999998</v>
      </c>
      <c r="S113" s="225">
        <v>0</v>
      </c>
      <c r="T113" s="226">
        <f>S113*H113</f>
        <v>0</v>
      </c>
      <c r="AR113" s="17" t="s">
        <v>188</v>
      </c>
      <c r="AT113" s="17" t="s">
        <v>185</v>
      </c>
      <c r="AU113" s="17" t="s">
        <v>81</v>
      </c>
      <c r="AY113" s="17" t="s">
        <v>156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7" t="s">
        <v>77</v>
      </c>
      <c r="BK113" s="227">
        <f>ROUND(I113*H113,2)</f>
        <v>0</v>
      </c>
      <c r="BL113" s="17" t="s">
        <v>164</v>
      </c>
      <c r="BM113" s="17" t="s">
        <v>398</v>
      </c>
    </row>
    <row r="114" s="1" customFormat="1" ht="22.5" customHeight="1">
      <c r="B114" s="38"/>
      <c r="C114" s="242" t="s">
        <v>206</v>
      </c>
      <c r="D114" s="242" t="s">
        <v>185</v>
      </c>
      <c r="E114" s="243" t="s">
        <v>203</v>
      </c>
      <c r="F114" s="244" t="s">
        <v>204</v>
      </c>
      <c r="G114" s="245" t="s">
        <v>162</v>
      </c>
      <c r="H114" s="246">
        <v>160</v>
      </c>
      <c r="I114" s="247"/>
      <c r="J114" s="248">
        <f>ROUND(I114*H114,2)</f>
        <v>0</v>
      </c>
      <c r="K114" s="244" t="s">
        <v>163</v>
      </c>
      <c r="L114" s="249"/>
      <c r="M114" s="250" t="s">
        <v>19</v>
      </c>
      <c r="N114" s="251" t="s">
        <v>44</v>
      </c>
      <c r="O114" s="79"/>
      <c r="P114" s="225">
        <f>O114*H114</f>
        <v>0</v>
      </c>
      <c r="Q114" s="225">
        <v>0.00021000000000000001</v>
      </c>
      <c r="R114" s="225">
        <f>Q114*H114</f>
        <v>0.033600000000000005</v>
      </c>
      <c r="S114" s="225">
        <v>0</v>
      </c>
      <c r="T114" s="226">
        <f>S114*H114</f>
        <v>0</v>
      </c>
      <c r="AR114" s="17" t="s">
        <v>188</v>
      </c>
      <c r="AT114" s="17" t="s">
        <v>185</v>
      </c>
      <c r="AU114" s="17" t="s">
        <v>81</v>
      </c>
      <c r="AY114" s="17" t="s">
        <v>156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7" t="s">
        <v>77</v>
      </c>
      <c r="BK114" s="227">
        <f>ROUND(I114*H114,2)</f>
        <v>0</v>
      </c>
      <c r="BL114" s="17" t="s">
        <v>164</v>
      </c>
      <c r="BM114" s="17" t="s">
        <v>399</v>
      </c>
    </row>
    <row r="115" s="1" customFormat="1" ht="22.5" customHeight="1">
      <c r="B115" s="38"/>
      <c r="C115" s="242" t="s">
        <v>211</v>
      </c>
      <c r="D115" s="242" t="s">
        <v>185</v>
      </c>
      <c r="E115" s="243" t="s">
        <v>207</v>
      </c>
      <c r="F115" s="244" t="s">
        <v>208</v>
      </c>
      <c r="G115" s="245" t="s">
        <v>209</v>
      </c>
      <c r="H115" s="246">
        <v>20</v>
      </c>
      <c r="I115" s="247"/>
      <c r="J115" s="248">
        <f>ROUND(I115*H115,2)</f>
        <v>0</v>
      </c>
      <c r="K115" s="244" t="s">
        <v>163</v>
      </c>
      <c r="L115" s="249"/>
      <c r="M115" s="250" t="s">
        <v>19</v>
      </c>
      <c r="N115" s="251" t="s">
        <v>44</v>
      </c>
      <c r="O115" s="79"/>
      <c r="P115" s="225">
        <f>O115*H115</f>
        <v>0</v>
      </c>
      <c r="Q115" s="225">
        <v>0.001</v>
      </c>
      <c r="R115" s="225">
        <f>Q115*H115</f>
        <v>0.02</v>
      </c>
      <c r="S115" s="225">
        <v>0</v>
      </c>
      <c r="T115" s="226">
        <f>S115*H115</f>
        <v>0</v>
      </c>
      <c r="AR115" s="17" t="s">
        <v>188</v>
      </c>
      <c r="AT115" s="17" t="s">
        <v>185</v>
      </c>
      <c r="AU115" s="17" t="s">
        <v>81</v>
      </c>
      <c r="AY115" s="17" t="s">
        <v>156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7" t="s">
        <v>77</v>
      </c>
      <c r="BK115" s="227">
        <f>ROUND(I115*H115,2)</f>
        <v>0</v>
      </c>
      <c r="BL115" s="17" t="s">
        <v>164</v>
      </c>
      <c r="BM115" s="17" t="s">
        <v>400</v>
      </c>
    </row>
    <row r="116" s="1" customFormat="1" ht="78.75" customHeight="1">
      <c r="B116" s="38"/>
      <c r="C116" s="216" t="s">
        <v>216</v>
      </c>
      <c r="D116" s="216" t="s">
        <v>159</v>
      </c>
      <c r="E116" s="217" t="s">
        <v>269</v>
      </c>
      <c r="F116" s="218" t="s">
        <v>270</v>
      </c>
      <c r="G116" s="219" t="s">
        <v>162</v>
      </c>
      <c r="H116" s="220">
        <v>1</v>
      </c>
      <c r="I116" s="221"/>
      <c r="J116" s="222">
        <f>ROUND(I116*H116,2)</f>
        <v>0</v>
      </c>
      <c r="K116" s="218" t="s">
        <v>163</v>
      </c>
      <c r="L116" s="43"/>
      <c r="M116" s="223" t="s">
        <v>19</v>
      </c>
      <c r="N116" s="224" t="s">
        <v>44</v>
      </c>
      <c r="O116" s="79"/>
      <c r="P116" s="225">
        <f>O116*H116</f>
        <v>0</v>
      </c>
      <c r="Q116" s="225">
        <v>0</v>
      </c>
      <c r="R116" s="225">
        <f>Q116*H116</f>
        <v>0</v>
      </c>
      <c r="S116" s="225">
        <v>0</v>
      </c>
      <c r="T116" s="226">
        <f>S116*H116</f>
        <v>0</v>
      </c>
      <c r="AR116" s="17" t="s">
        <v>164</v>
      </c>
      <c r="AT116" s="17" t="s">
        <v>159</v>
      </c>
      <c r="AU116" s="17" t="s">
        <v>81</v>
      </c>
      <c r="AY116" s="17" t="s">
        <v>156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7" t="s">
        <v>77</v>
      </c>
      <c r="BK116" s="227">
        <f>ROUND(I116*H116,2)</f>
        <v>0</v>
      </c>
      <c r="BL116" s="17" t="s">
        <v>164</v>
      </c>
      <c r="BM116" s="17" t="s">
        <v>401</v>
      </c>
    </row>
    <row r="117" s="1" customFormat="1">
      <c r="B117" s="38"/>
      <c r="C117" s="39"/>
      <c r="D117" s="228" t="s">
        <v>166</v>
      </c>
      <c r="E117" s="39"/>
      <c r="F117" s="229" t="s">
        <v>215</v>
      </c>
      <c r="G117" s="39"/>
      <c r="H117" s="39"/>
      <c r="I117" s="143"/>
      <c r="J117" s="39"/>
      <c r="K117" s="39"/>
      <c r="L117" s="43"/>
      <c r="M117" s="230"/>
      <c r="N117" s="79"/>
      <c r="O117" s="79"/>
      <c r="P117" s="79"/>
      <c r="Q117" s="79"/>
      <c r="R117" s="79"/>
      <c r="S117" s="79"/>
      <c r="T117" s="80"/>
      <c r="AT117" s="17" t="s">
        <v>166</v>
      </c>
      <c r="AU117" s="17" t="s">
        <v>81</v>
      </c>
    </row>
    <row r="118" s="1" customFormat="1" ht="33.75" customHeight="1">
      <c r="B118" s="38"/>
      <c r="C118" s="216" t="s">
        <v>221</v>
      </c>
      <c r="D118" s="216" t="s">
        <v>159</v>
      </c>
      <c r="E118" s="217" t="s">
        <v>272</v>
      </c>
      <c r="F118" s="218" t="s">
        <v>273</v>
      </c>
      <c r="G118" s="219" t="s">
        <v>162</v>
      </c>
      <c r="H118" s="220">
        <v>1</v>
      </c>
      <c r="I118" s="221"/>
      <c r="J118" s="222">
        <f>ROUND(I118*H118,2)</f>
        <v>0</v>
      </c>
      <c r="K118" s="218" t="s">
        <v>163</v>
      </c>
      <c r="L118" s="43"/>
      <c r="M118" s="223" t="s">
        <v>19</v>
      </c>
      <c r="N118" s="224" t="s">
        <v>44</v>
      </c>
      <c r="O118" s="79"/>
      <c r="P118" s="225">
        <f>O118*H118</f>
        <v>0</v>
      </c>
      <c r="Q118" s="225">
        <v>0</v>
      </c>
      <c r="R118" s="225">
        <f>Q118*H118</f>
        <v>0</v>
      </c>
      <c r="S118" s="225">
        <v>0</v>
      </c>
      <c r="T118" s="226">
        <f>S118*H118</f>
        <v>0</v>
      </c>
      <c r="AR118" s="17" t="s">
        <v>164</v>
      </c>
      <c r="AT118" s="17" t="s">
        <v>159</v>
      </c>
      <c r="AU118" s="17" t="s">
        <v>81</v>
      </c>
      <c r="AY118" s="17" t="s">
        <v>156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7" t="s">
        <v>77</v>
      </c>
      <c r="BK118" s="227">
        <f>ROUND(I118*H118,2)</f>
        <v>0</v>
      </c>
      <c r="BL118" s="17" t="s">
        <v>164</v>
      </c>
      <c r="BM118" s="17" t="s">
        <v>402</v>
      </c>
    </row>
    <row r="119" s="1" customFormat="1">
      <c r="B119" s="38"/>
      <c r="C119" s="39"/>
      <c r="D119" s="228" t="s">
        <v>166</v>
      </c>
      <c r="E119" s="39"/>
      <c r="F119" s="229" t="s">
        <v>220</v>
      </c>
      <c r="G119" s="39"/>
      <c r="H119" s="39"/>
      <c r="I119" s="143"/>
      <c r="J119" s="39"/>
      <c r="K119" s="39"/>
      <c r="L119" s="43"/>
      <c r="M119" s="230"/>
      <c r="N119" s="79"/>
      <c r="O119" s="79"/>
      <c r="P119" s="79"/>
      <c r="Q119" s="79"/>
      <c r="R119" s="79"/>
      <c r="S119" s="79"/>
      <c r="T119" s="80"/>
      <c r="AT119" s="17" t="s">
        <v>166</v>
      </c>
      <c r="AU119" s="17" t="s">
        <v>81</v>
      </c>
    </row>
    <row r="120" s="1" customFormat="1" ht="78.75" customHeight="1">
      <c r="B120" s="38"/>
      <c r="C120" s="216" t="s">
        <v>8</v>
      </c>
      <c r="D120" s="216" t="s">
        <v>159</v>
      </c>
      <c r="E120" s="217" t="s">
        <v>222</v>
      </c>
      <c r="F120" s="218" t="s">
        <v>223</v>
      </c>
      <c r="G120" s="219" t="s">
        <v>224</v>
      </c>
      <c r="H120" s="220">
        <v>30.834</v>
      </c>
      <c r="I120" s="221"/>
      <c r="J120" s="222">
        <f>ROUND(I120*H120,2)</f>
        <v>0</v>
      </c>
      <c r="K120" s="218" t="s">
        <v>163</v>
      </c>
      <c r="L120" s="43"/>
      <c r="M120" s="223" t="s">
        <v>19</v>
      </c>
      <c r="N120" s="224" t="s">
        <v>44</v>
      </c>
      <c r="O120" s="79"/>
      <c r="P120" s="225">
        <f>O120*H120</f>
        <v>0</v>
      </c>
      <c r="Q120" s="225">
        <v>0</v>
      </c>
      <c r="R120" s="225">
        <f>Q120*H120</f>
        <v>0</v>
      </c>
      <c r="S120" s="225">
        <v>0</v>
      </c>
      <c r="T120" s="226">
        <f>S120*H120</f>
        <v>0</v>
      </c>
      <c r="AR120" s="17" t="s">
        <v>164</v>
      </c>
      <c r="AT120" s="17" t="s">
        <v>159</v>
      </c>
      <c r="AU120" s="17" t="s">
        <v>81</v>
      </c>
      <c r="AY120" s="17" t="s">
        <v>156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7" t="s">
        <v>77</v>
      </c>
      <c r="BK120" s="227">
        <f>ROUND(I120*H120,2)</f>
        <v>0</v>
      </c>
      <c r="BL120" s="17" t="s">
        <v>164</v>
      </c>
      <c r="BM120" s="17" t="s">
        <v>403</v>
      </c>
    </row>
    <row r="121" s="1" customFormat="1">
      <c r="B121" s="38"/>
      <c r="C121" s="39"/>
      <c r="D121" s="228" t="s">
        <v>166</v>
      </c>
      <c r="E121" s="39"/>
      <c r="F121" s="229" t="s">
        <v>226</v>
      </c>
      <c r="G121" s="39"/>
      <c r="H121" s="39"/>
      <c r="I121" s="143"/>
      <c r="J121" s="39"/>
      <c r="K121" s="39"/>
      <c r="L121" s="43"/>
      <c r="M121" s="230"/>
      <c r="N121" s="79"/>
      <c r="O121" s="79"/>
      <c r="P121" s="79"/>
      <c r="Q121" s="79"/>
      <c r="R121" s="79"/>
      <c r="S121" s="79"/>
      <c r="T121" s="80"/>
      <c r="AT121" s="17" t="s">
        <v>166</v>
      </c>
      <c r="AU121" s="17" t="s">
        <v>81</v>
      </c>
    </row>
    <row r="122" s="13" customFormat="1">
      <c r="B122" s="252"/>
      <c r="C122" s="253"/>
      <c r="D122" s="228" t="s">
        <v>177</v>
      </c>
      <c r="E122" s="254" t="s">
        <v>19</v>
      </c>
      <c r="F122" s="255" t="s">
        <v>227</v>
      </c>
      <c r="G122" s="253"/>
      <c r="H122" s="254" t="s">
        <v>19</v>
      </c>
      <c r="I122" s="256"/>
      <c r="J122" s="253"/>
      <c r="K122" s="253"/>
      <c r="L122" s="257"/>
      <c r="M122" s="258"/>
      <c r="N122" s="259"/>
      <c r="O122" s="259"/>
      <c r="P122" s="259"/>
      <c r="Q122" s="259"/>
      <c r="R122" s="259"/>
      <c r="S122" s="259"/>
      <c r="T122" s="260"/>
      <c r="AT122" s="261" t="s">
        <v>177</v>
      </c>
      <c r="AU122" s="261" t="s">
        <v>81</v>
      </c>
      <c r="AV122" s="13" t="s">
        <v>77</v>
      </c>
      <c r="AW122" s="13" t="s">
        <v>35</v>
      </c>
      <c r="AX122" s="13" t="s">
        <v>73</v>
      </c>
      <c r="AY122" s="261" t="s">
        <v>156</v>
      </c>
    </row>
    <row r="123" s="12" customFormat="1">
      <c r="B123" s="231"/>
      <c r="C123" s="232"/>
      <c r="D123" s="228" t="s">
        <v>177</v>
      </c>
      <c r="E123" s="233" t="s">
        <v>19</v>
      </c>
      <c r="F123" s="234" t="s">
        <v>404</v>
      </c>
      <c r="G123" s="232"/>
      <c r="H123" s="235">
        <v>12.800000000000001</v>
      </c>
      <c r="I123" s="236"/>
      <c r="J123" s="232"/>
      <c r="K123" s="232"/>
      <c r="L123" s="237"/>
      <c r="M123" s="238"/>
      <c r="N123" s="239"/>
      <c r="O123" s="239"/>
      <c r="P123" s="239"/>
      <c r="Q123" s="239"/>
      <c r="R123" s="239"/>
      <c r="S123" s="239"/>
      <c r="T123" s="240"/>
      <c r="AT123" s="241" t="s">
        <v>177</v>
      </c>
      <c r="AU123" s="241" t="s">
        <v>81</v>
      </c>
      <c r="AV123" s="12" t="s">
        <v>81</v>
      </c>
      <c r="AW123" s="12" t="s">
        <v>35</v>
      </c>
      <c r="AX123" s="12" t="s">
        <v>73</v>
      </c>
      <c r="AY123" s="241" t="s">
        <v>156</v>
      </c>
    </row>
    <row r="124" s="13" customFormat="1">
      <c r="B124" s="252"/>
      <c r="C124" s="253"/>
      <c r="D124" s="228" t="s">
        <v>177</v>
      </c>
      <c r="E124" s="254" t="s">
        <v>19</v>
      </c>
      <c r="F124" s="255" t="s">
        <v>229</v>
      </c>
      <c r="G124" s="253"/>
      <c r="H124" s="254" t="s">
        <v>19</v>
      </c>
      <c r="I124" s="256"/>
      <c r="J124" s="253"/>
      <c r="K124" s="253"/>
      <c r="L124" s="257"/>
      <c r="M124" s="258"/>
      <c r="N124" s="259"/>
      <c r="O124" s="259"/>
      <c r="P124" s="259"/>
      <c r="Q124" s="259"/>
      <c r="R124" s="259"/>
      <c r="S124" s="259"/>
      <c r="T124" s="260"/>
      <c r="AT124" s="261" t="s">
        <v>177</v>
      </c>
      <c r="AU124" s="261" t="s">
        <v>81</v>
      </c>
      <c r="AV124" s="13" t="s">
        <v>77</v>
      </c>
      <c r="AW124" s="13" t="s">
        <v>35</v>
      </c>
      <c r="AX124" s="13" t="s">
        <v>73</v>
      </c>
      <c r="AY124" s="261" t="s">
        <v>156</v>
      </c>
    </row>
    <row r="125" s="12" customFormat="1">
      <c r="B125" s="231"/>
      <c r="C125" s="232"/>
      <c r="D125" s="228" t="s">
        <v>177</v>
      </c>
      <c r="E125" s="233" t="s">
        <v>19</v>
      </c>
      <c r="F125" s="234" t="s">
        <v>405</v>
      </c>
      <c r="G125" s="232"/>
      <c r="H125" s="235">
        <v>0.034000000000000002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AT125" s="241" t="s">
        <v>177</v>
      </c>
      <c r="AU125" s="241" t="s">
        <v>81</v>
      </c>
      <c r="AV125" s="12" t="s">
        <v>81</v>
      </c>
      <c r="AW125" s="12" t="s">
        <v>35</v>
      </c>
      <c r="AX125" s="12" t="s">
        <v>73</v>
      </c>
      <c r="AY125" s="241" t="s">
        <v>156</v>
      </c>
    </row>
    <row r="126" s="13" customFormat="1">
      <c r="B126" s="252"/>
      <c r="C126" s="253"/>
      <c r="D126" s="228" t="s">
        <v>177</v>
      </c>
      <c r="E126" s="254" t="s">
        <v>19</v>
      </c>
      <c r="F126" s="255" t="s">
        <v>231</v>
      </c>
      <c r="G126" s="253"/>
      <c r="H126" s="254" t="s">
        <v>19</v>
      </c>
      <c r="I126" s="256"/>
      <c r="J126" s="253"/>
      <c r="K126" s="253"/>
      <c r="L126" s="257"/>
      <c r="M126" s="258"/>
      <c r="N126" s="259"/>
      <c r="O126" s="259"/>
      <c r="P126" s="259"/>
      <c r="Q126" s="259"/>
      <c r="R126" s="259"/>
      <c r="S126" s="259"/>
      <c r="T126" s="260"/>
      <c r="AT126" s="261" t="s">
        <v>177</v>
      </c>
      <c r="AU126" s="261" t="s">
        <v>81</v>
      </c>
      <c r="AV126" s="13" t="s">
        <v>77</v>
      </c>
      <c r="AW126" s="13" t="s">
        <v>35</v>
      </c>
      <c r="AX126" s="13" t="s">
        <v>73</v>
      </c>
      <c r="AY126" s="261" t="s">
        <v>156</v>
      </c>
    </row>
    <row r="127" s="12" customFormat="1">
      <c r="B127" s="231"/>
      <c r="C127" s="232"/>
      <c r="D127" s="228" t="s">
        <v>177</v>
      </c>
      <c r="E127" s="233" t="s">
        <v>19</v>
      </c>
      <c r="F127" s="234" t="s">
        <v>232</v>
      </c>
      <c r="G127" s="232"/>
      <c r="H127" s="235">
        <v>18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AT127" s="241" t="s">
        <v>177</v>
      </c>
      <c r="AU127" s="241" t="s">
        <v>81</v>
      </c>
      <c r="AV127" s="12" t="s">
        <v>81</v>
      </c>
      <c r="AW127" s="12" t="s">
        <v>35</v>
      </c>
      <c r="AX127" s="12" t="s">
        <v>73</v>
      </c>
      <c r="AY127" s="241" t="s">
        <v>156</v>
      </c>
    </row>
    <row r="128" s="14" customFormat="1">
      <c r="B128" s="262"/>
      <c r="C128" s="263"/>
      <c r="D128" s="228" t="s">
        <v>177</v>
      </c>
      <c r="E128" s="264" t="s">
        <v>19</v>
      </c>
      <c r="F128" s="265" t="s">
        <v>233</v>
      </c>
      <c r="G128" s="263"/>
      <c r="H128" s="266">
        <v>30.834</v>
      </c>
      <c r="I128" s="267"/>
      <c r="J128" s="263"/>
      <c r="K128" s="263"/>
      <c r="L128" s="268"/>
      <c r="M128" s="269"/>
      <c r="N128" s="270"/>
      <c r="O128" s="270"/>
      <c r="P128" s="270"/>
      <c r="Q128" s="270"/>
      <c r="R128" s="270"/>
      <c r="S128" s="270"/>
      <c r="T128" s="271"/>
      <c r="AT128" s="272" t="s">
        <v>177</v>
      </c>
      <c r="AU128" s="272" t="s">
        <v>81</v>
      </c>
      <c r="AV128" s="14" t="s">
        <v>164</v>
      </c>
      <c r="AW128" s="14" t="s">
        <v>35</v>
      </c>
      <c r="AX128" s="14" t="s">
        <v>77</v>
      </c>
      <c r="AY128" s="272" t="s">
        <v>156</v>
      </c>
    </row>
    <row r="129" s="1" customFormat="1" ht="33.75" customHeight="1">
      <c r="B129" s="38"/>
      <c r="C129" s="216" t="s">
        <v>238</v>
      </c>
      <c r="D129" s="216" t="s">
        <v>159</v>
      </c>
      <c r="E129" s="217" t="s">
        <v>234</v>
      </c>
      <c r="F129" s="218" t="s">
        <v>235</v>
      </c>
      <c r="G129" s="219" t="s">
        <v>224</v>
      </c>
      <c r="H129" s="220">
        <v>18</v>
      </c>
      <c r="I129" s="221"/>
      <c r="J129" s="222">
        <f>ROUND(I129*H129,2)</f>
        <v>0</v>
      </c>
      <c r="K129" s="218" t="s">
        <v>163</v>
      </c>
      <c r="L129" s="43"/>
      <c r="M129" s="223" t="s">
        <v>19</v>
      </c>
      <c r="N129" s="224" t="s">
        <v>44</v>
      </c>
      <c r="O129" s="79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AR129" s="17" t="s">
        <v>164</v>
      </c>
      <c r="AT129" s="17" t="s">
        <v>159</v>
      </c>
      <c r="AU129" s="17" t="s">
        <v>81</v>
      </c>
      <c r="AY129" s="17" t="s">
        <v>156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7" t="s">
        <v>77</v>
      </c>
      <c r="BK129" s="227">
        <f>ROUND(I129*H129,2)</f>
        <v>0</v>
      </c>
      <c r="BL129" s="17" t="s">
        <v>164</v>
      </c>
      <c r="BM129" s="17" t="s">
        <v>406</v>
      </c>
    </row>
    <row r="130" s="1" customFormat="1">
      <c r="B130" s="38"/>
      <c r="C130" s="39"/>
      <c r="D130" s="228" t="s">
        <v>166</v>
      </c>
      <c r="E130" s="39"/>
      <c r="F130" s="229" t="s">
        <v>237</v>
      </c>
      <c r="G130" s="39"/>
      <c r="H130" s="39"/>
      <c r="I130" s="143"/>
      <c r="J130" s="39"/>
      <c r="K130" s="39"/>
      <c r="L130" s="43"/>
      <c r="M130" s="230"/>
      <c r="N130" s="79"/>
      <c r="O130" s="79"/>
      <c r="P130" s="79"/>
      <c r="Q130" s="79"/>
      <c r="R130" s="79"/>
      <c r="S130" s="79"/>
      <c r="T130" s="80"/>
      <c r="AT130" s="17" t="s">
        <v>166</v>
      </c>
      <c r="AU130" s="17" t="s">
        <v>81</v>
      </c>
    </row>
    <row r="131" s="13" customFormat="1">
      <c r="B131" s="252"/>
      <c r="C131" s="253"/>
      <c r="D131" s="228" t="s">
        <v>177</v>
      </c>
      <c r="E131" s="254" t="s">
        <v>19</v>
      </c>
      <c r="F131" s="255" t="s">
        <v>231</v>
      </c>
      <c r="G131" s="253"/>
      <c r="H131" s="254" t="s">
        <v>19</v>
      </c>
      <c r="I131" s="256"/>
      <c r="J131" s="253"/>
      <c r="K131" s="253"/>
      <c r="L131" s="257"/>
      <c r="M131" s="258"/>
      <c r="N131" s="259"/>
      <c r="O131" s="259"/>
      <c r="P131" s="259"/>
      <c r="Q131" s="259"/>
      <c r="R131" s="259"/>
      <c r="S131" s="259"/>
      <c r="T131" s="260"/>
      <c r="AT131" s="261" t="s">
        <v>177</v>
      </c>
      <c r="AU131" s="261" t="s">
        <v>81</v>
      </c>
      <c r="AV131" s="13" t="s">
        <v>77</v>
      </c>
      <c r="AW131" s="13" t="s">
        <v>35</v>
      </c>
      <c r="AX131" s="13" t="s">
        <v>73</v>
      </c>
      <c r="AY131" s="261" t="s">
        <v>156</v>
      </c>
    </row>
    <row r="132" s="12" customFormat="1">
      <c r="B132" s="231"/>
      <c r="C132" s="232"/>
      <c r="D132" s="228" t="s">
        <v>177</v>
      </c>
      <c r="E132" s="233" t="s">
        <v>19</v>
      </c>
      <c r="F132" s="234" t="s">
        <v>232</v>
      </c>
      <c r="G132" s="232"/>
      <c r="H132" s="235">
        <v>18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AT132" s="241" t="s">
        <v>177</v>
      </c>
      <c r="AU132" s="241" t="s">
        <v>81</v>
      </c>
      <c r="AV132" s="12" t="s">
        <v>81</v>
      </c>
      <c r="AW132" s="12" t="s">
        <v>35</v>
      </c>
      <c r="AX132" s="12" t="s">
        <v>77</v>
      </c>
      <c r="AY132" s="241" t="s">
        <v>156</v>
      </c>
    </row>
    <row r="133" s="1" customFormat="1" ht="33.75" customHeight="1">
      <c r="B133" s="38"/>
      <c r="C133" s="216" t="s">
        <v>242</v>
      </c>
      <c r="D133" s="216" t="s">
        <v>159</v>
      </c>
      <c r="E133" s="217" t="s">
        <v>239</v>
      </c>
      <c r="F133" s="218" t="s">
        <v>240</v>
      </c>
      <c r="G133" s="219" t="s">
        <v>224</v>
      </c>
      <c r="H133" s="220">
        <v>12.800000000000001</v>
      </c>
      <c r="I133" s="221"/>
      <c r="J133" s="222">
        <f>ROUND(I133*H133,2)</f>
        <v>0</v>
      </c>
      <c r="K133" s="218" t="s">
        <v>163</v>
      </c>
      <c r="L133" s="43"/>
      <c r="M133" s="223" t="s">
        <v>19</v>
      </c>
      <c r="N133" s="224" t="s">
        <v>44</v>
      </c>
      <c r="O133" s="79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AR133" s="17" t="s">
        <v>164</v>
      </c>
      <c r="AT133" s="17" t="s">
        <v>159</v>
      </c>
      <c r="AU133" s="17" t="s">
        <v>81</v>
      </c>
      <c r="AY133" s="17" t="s">
        <v>156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7" t="s">
        <v>77</v>
      </c>
      <c r="BK133" s="227">
        <f>ROUND(I133*H133,2)</f>
        <v>0</v>
      </c>
      <c r="BL133" s="17" t="s">
        <v>164</v>
      </c>
      <c r="BM133" s="17" t="s">
        <v>407</v>
      </c>
    </row>
    <row r="134" s="1" customFormat="1">
      <c r="B134" s="38"/>
      <c r="C134" s="39"/>
      <c r="D134" s="228" t="s">
        <v>166</v>
      </c>
      <c r="E134" s="39"/>
      <c r="F134" s="229" t="s">
        <v>237</v>
      </c>
      <c r="G134" s="39"/>
      <c r="H134" s="39"/>
      <c r="I134" s="143"/>
      <c r="J134" s="39"/>
      <c r="K134" s="39"/>
      <c r="L134" s="43"/>
      <c r="M134" s="230"/>
      <c r="N134" s="79"/>
      <c r="O134" s="79"/>
      <c r="P134" s="79"/>
      <c r="Q134" s="79"/>
      <c r="R134" s="79"/>
      <c r="S134" s="79"/>
      <c r="T134" s="80"/>
      <c r="AT134" s="17" t="s">
        <v>166</v>
      </c>
      <c r="AU134" s="17" t="s">
        <v>81</v>
      </c>
    </row>
    <row r="135" s="13" customFormat="1">
      <c r="B135" s="252"/>
      <c r="C135" s="253"/>
      <c r="D135" s="228" t="s">
        <v>177</v>
      </c>
      <c r="E135" s="254" t="s">
        <v>19</v>
      </c>
      <c r="F135" s="255" t="s">
        <v>227</v>
      </c>
      <c r="G135" s="253"/>
      <c r="H135" s="254" t="s">
        <v>19</v>
      </c>
      <c r="I135" s="256"/>
      <c r="J135" s="253"/>
      <c r="K135" s="253"/>
      <c r="L135" s="257"/>
      <c r="M135" s="258"/>
      <c r="N135" s="259"/>
      <c r="O135" s="259"/>
      <c r="P135" s="259"/>
      <c r="Q135" s="259"/>
      <c r="R135" s="259"/>
      <c r="S135" s="259"/>
      <c r="T135" s="260"/>
      <c r="AT135" s="261" t="s">
        <v>177</v>
      </c>
      <c r="AU135" s="261" t="s">
        <v>81</v>
      </c>
      <c r="AV135" s="13" t="s">
        <v>77</v>
      </c>
      <c r="AW135" s="13" t="s">
        <v>35</v>
      </c>
      <c r="AX135" s="13" t="s">
        <v>73</v>
      </c>
      <c r="AY135" s="261" t="s">
        <v>156</v>
      </c>
    </row>
    <row r="136" s="12" customFormat="1">
      <c r="B136" s="231"/>
      <c r="C136" s="232"/>
      <c r="D136" s="228" t="s">
        <v>177</v>
      </c>
      <c r="E136" s="233" t="s">
        <v>19</v>
      </c>
      <c r="F136" s="234" t="s">
        <v>404</v>
      </c>
      <c r="G136" s="232"/>
      <c r="H136" s="235">
        <v>12.800000000000001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AT136" s="241" t="s">
        <v>177</v>
      </c>
      <c r="AU136" s="241" t="s">
        <v>81</v>
      </c>
      <c r="AV136" s="12" t="s">
        <v>81</v>
      </c>
      <c r="AW136" s="12" t="s">
        <v>35</v>
      </c>
      <c r="AX136" s="12" t="s">
        <v>77</v>
      </c>
      <c r="AY136" s="241" t="s">
        <v>156</v>
      </c>
    </row>
    <row r="137" s="1" customFormat="1" ht="33.75" customHeight="1">
      <c r="B137" s="38"/>
      <c r="C137" s="216" t="s">
        <v>232</v>
      </c>
      <c r="D137" s="216" t="s">
        <v>159</v>
      </c>
      <c r="E137" s="217" t="s">
        <v>243</v>
      </c>
      <c r="F137" s="218" t="s">
        <v>244</v>
      </c>
      <c r="G137" s="219" t="s">
        <v>224</v>
      </c>
      <c r="H137" s="220">
        <v>0.034000000000000002</v>
      </c>
      <c r="I137" s="221"/>
      <c r="J137" s="222">
        <f>ROUND(I137*H137,2)</f>
        <v>0</v>
      </c>
      <c r="K137" s="218" t="s">
        <v>163</v>
      </c>
      <c r="L137" s="43"/>
      <c r="M137" s="223" t="s">
        <v>19</v>
      </c>
      <c r="N137" s="224" t="s">
        <v>44</v>
      </c>
      <c r="O137" s="79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AR137" s="17" t="s">
        <v>164</v>
      </c>
      <c r="AT137" s="17" t="s">
        <v>159</v>
      </c>
      <c r="AU137" s="17" t="s">
        <v>81</v>
      </c>
      <c r="AY137" s="17" t="s">
        <v>156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7" t="s">
        <v>77</v>
      </c>
      <c r="BK137" s="227">
        <f>ROUND(I137*H137,2)</f>
        <v>0</v>
      </c>
      <c r="BL137" s="17" t="s">
        <v>164</v>
      </c>
      <c r="BM137" s="17" t="s">
        <v>408</v>
      </c>
    </row>
    <row r="138" s="1" customFormat="1">
      <c r="B138" s="38"/>
      <c r="C138" s="39"/>
      <c r="D138" s="228" t="s">
        <v>166</v>
      </c>
      <c r="E138" s="39"/>
      <c r="F138" s="229" t="s">
        <v>237</v>
      </c>
      <c r="G138" s="39"/>
      <c r="H138" s="39"/>
      <c r="I138" s="143"/>
      <c r="J138" s="39"/>
      <c r="K138" s="39"/>
      <c r="L138" s="43"/>
      <c r="M138" s="230"/>
      <c r="N138" s="79"/>
      <c r="O138" s="79"/>
      <c r="P138" s="79"/>
      <c r="Q138" s="79"/>
      <c r="R138" s="79"/>
      <c r="S138" s="79"/>
      <c r="T138" s="80"/>
      <c r="AT138" s="17" t="s">
        <v>166</v>
      </c>
      <c r="AU138" s="17" t="s">
        <v>81</v>
      </c>
    </row>
    <row r="139" s="13" customFormat="1">
      <c r="B139" s="252"/>
      <c r="C139" s="253"/>
      <c r="D139" s="228" t="s">
        <v>177</v>
      </c>
      <c r="E139" s="254" t="s">
        <v>19</v>
      </c>
      <c r="F139" s="255" t="s">
        <v>229</v>
      </c>
      <c r="G139" s="253"/>
      <c r="H139" s="254" t="s">
        <v>19</v>
      </c>
      <c r="I139" s="256"/>
      <c r="J139" s="253"/>
      <c r="K139" s="253"/>
      <c r="L139" s="257"/>
      <c r="M139" s="258"/>
      <c r="N139" s="259"/>
      <c r="O139" s="259"/>
      <c r="P139" s="259"/>
      <c r="Q139" s="259"/>
      <c r="R139" s="259"/>
      <c r="S139" s="259"/>
      <c r="T139" s="260"/>
      <c r="AT139" s="261" t="s">
        <v>177</v>
      </c>
      <c r="AU139" s="261" t="s">
        <v>81</v>
      </c>
      <c r="AV139" s="13" t="s">
        <v>77</v>
      </c>
      <c r="AW139" s="13" t="s">
        <v>35</v>
      </c>
      <c r="AX139" s="13" t="s">
        <v>73</v>
      </c>
      <c r="AY139" s="261" t="s">
        <v>156</v>
      </c>
    </row>
    <row r="140" s="12" customFormat="1">
      <c r="B140" s="231"/>
      <c r="C140" s="232"/>
      <c r="D140" s="228" t="s">
        <v>177</v>
      </c>
      <c r="E140" s="233" t="s">
        <v>19</v>
      </c>
      <c r="F140" s="234" t="s">
        <v>405</v>
      </c>
      <c r="G140" s="232"/>
      <c r="H140" s="235">
        <v>0.034000000000000002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AT140" s="241" t="s">
        <v>177</v>
      </c>
      <c r="AU140" s="241" t="s">
        <v>81</v>
      </c>
      <c r="AV140" s="12" t="s">
        <v>81</v>
      </c>
      <c r="AW140" s="12" t="s">
        <v>35</v>
      </c>
      <c r="AX140" s="12" t="s">
        <v>77</v>
      </c>
      <c r="AY140" s="241" t="s">
        <v>156</v>
      </c>
    </row>
    <row r="141" s="1" customFormat="1" ht="78.75" customHeight="1">
      <c r="B141" s="38"/>
      <c r="C141" s="216" t="s">
        <v>292</v>
      </c>
      <c r="D141" s="216" t="s">
        <v>159</v>
      </c>
      <c r="E141" s="217" t="s">
        <v>246</v>
      </c>
      <c r="F141" s="218" t="s">
        <v>247</v>
      </c>
      <c r="G141" s="219" t="s">
        <v>224</v>
      </c>
      <c r="H141" s="220">
        <v>0.95199999999999996</v>
      </c>
      <c r="I141" s="221"/>
      <c r="J141" s="222">
        <f>ROUND(I141*H141,2)</f>
        <v>0</v>
      </c>
      <c r="K141" s="218" t="s">
        <v>163</v>
      </c>
      <c r="L141" s="43"/>
      <c r="M141" s="223" t="s">
        <v>19</v>
      </c>
      <c r="N141" s="224" t="s">
        <v>44</v>
      </c>
      <c r="O141" s="79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AR141" s="17" t="s">
        <v>164</v>
      </c>
      <c r="AT141" s="17" t="s">
        <v>159</v>
      </c>
      <c r="AU141" s="17" t="s">
        <v>81</v>
      </c>
      <c r="AY141" s="17" t="s">
        <v>156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7" t="s">
        <v>77</v>
      </c>
      <c r="BK141" s="227">
        <f>ROUND(I141*H141,2)</f>
        <v>0</v>
      </c>
      <c r="BL141" s="17" t="s">
        <v>164</v>
      </c>
      <c r="BM141" s="17" t="s">
        <v>409</v>
      </c>
    </row>
    <row r="142" s="1" customFormat="1">
      <c r="B142" s="38"/>
      <c r="C142" s="39"/>
      <c r="D142" s="228" t="s">
        <v>166</v>
      </c>
      <c r="E142" s="39"/>
      <c r="F142" s="229" t="s">
        <v>226</v>
      </c>
      <c r="G142" s="39"/>
      <c r="H142" s="39"/>
      <c r="I142" s="143"/>
      <c r="J142" s="39"/>
      <c r="K142" s="39"/>
      <c r="L142" s="43"/>
      <c r="M142" s="230"/>
      <c r="N142" s="79"/>
      <c r="O142" s="79"/>
      <c r="P142" s="79"/>
      <c r="Q142" s="79"/>
      <c r="R142" s="79"/>
      <c r="S142" s="79"/>
      <c r="T142" s="80"/>
      <c r="AT142" s="17" t="s">
        <v>166</v>
      </c>
      <c r="AU142" s="17" t="s">
        <v>81</v>
      </c>
    </row>
    <row r="143" s="13" customFormat="1">
      <c r="B143" s="252"/>
      <c r="C143" s="253"/>
      <c r="D143" s="228" t="s">
        <v>177</v>
      </c>
      <c r="E143" s="254" t="s">
        <v>19</v>
      </c>
      <c r="F143" s="255" t="s">
        <v>249</v>
      </c>
      <c r="G143" s="253"/>
      <c r="H143" s="254" t="s">
        <v>19</v>
      </c>
      <c r="I143" s="256"/>
      <c r="J143" s="253"/>
      <c r="K143" s="253"/>
      <c r="L143" s="257"/>
      <c r="M143" s="258"/>
      <c r="N143" s="259"/>
      <c r="O143" s="259"/>
      <c r="P143" s="259"/>
      <c r="Q143" s="259"/>
      <c r="R143" s="259"/>
      <c r="S143" s="259"/>
      <c r="T143" s="260"/>
      <c r="AT143" s="261" t="s">
        <v>177</v>
      </c>
      <c r="AU143" s="261" t="s">
        <v>81</v>
      </c>
      <c r="AV143" s="13" t="s">
        <v>77</v>
      </c>
      <c r="AW143" s="13" t="s">
        <v>35</v>
      </c>
      <c r="AX143" s="13" t="s">
        <v>73</v>
      </c>
      <c r="AY143" s="261" t="s">
        <v>156</v>
      </c>
    </row>
    <row r="144" s="12" customFormat="1">
      <c r="B144" s="231"/>
      <c r="C144" s="232"/>
      <c r="D144" s="228" t="s">
        <v>177</v>
      </c>
      <c r="E144" s="233" t="s">
        <v>19</v>
      </c>
      <c r="F144" s="234" t="s">
        <v>410</v>
      </c>
      <c r="G144" s="232"/>
      <c r="H144" s="235">
        <v>0.95199999999999996</v>
      </c>
      <c r="I144" s="236"/>
      <c r="J144" s="232"/>
      <c r="K144" s="232"/>
      <c r="L144" s="237"/>
      <c r="M144" s="273"/>
      <c r="N144" s="274"/>
      <c r="O144" s="274"/>
      <c r="P144" s="274"/>
      <c r="Q144" s="274"/>
      <c r="R144" s="274"/>
      <c r="S144" s="274"/>
      <c r="T144" s="275"/>
      <c r="AT144" s="241" t="s">
        <v>177</v>
      </c>
      <c r="AU144" s="241" t="s">
        <v>81</v>
      </c>
      <c r="AV144" s="12" t="s">
        <v>81</v>
      </c>
      <c r="AW144" s="12" t="s">
        <v>35</v>
      </c>
      <c r="AX144" s="12" t="s">
        <v>77</v>
      </c>
      <c r="AY144" s="241" t="s">
        <v>156</v>
      </c>
    </row>
    <row r="145" s="1" customFormat="1" ht="6.96" customHeight="1">
      <c r="B145" s="57"/>
      <c r="C145" s="58"/>
      <c r="D145" s="58"/>
      <c r="E145" s="58"/>
      <c r="F145" s="58"/>
      <c r="G145" s="58"/>
      <c r="H145" s="58"/>
      <c r="I145" s="167"/>
      <c r="J145" s="58"/>
      <c r="K145" s="58"/>
      <c r="L145" s="43"/>
    </row>
  </sheetData>
  <sheetProtection sheet="1" autoFilter="0" formatColumns="0" formatRows="0" objects="1" scenarios="1" spinCount="100000" saltValue="22k125S176oXIxbjoYgNdxiWH3/dLwFRwnb1pdB3u70BFp3rnqrVf+k16qpJPiyEmakGJfMkVB8hZv81f09hJw==" hashValue="S+ItER5hERdX4+dn4OwttU3y8y8HQN57nuDZQkyOFEro6ph56PvZRfdqitkXcaLWghAJYYkEMYFKl3hmNafMWQ==" algorithmName="SHA-512" password="CC35"/>
  <autoFilter ref="C92:K144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111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81</v>
      </c>
    </row>
    <row r="4" ht="24.96" customHeight="1">
      <c r="B4" s="20"/>
      <c r="D4" s="140" t="s">
        <v>128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Oprava staničních kolejí č.4, 5, 6, 7 a výhybek č. 12, 13, 14, 16 v ŽST Prostřední Žleb</v>
      </c>
      <c r="F7" s="141"/>
      <c r="G7" s="141"/>
      <c r="H7" s="141"/>
      <c r="L7" s="20"/>
    </row>
    <row r="8">
      <c r="B8" s="20"/>
      <c r="D8" s="141" t="s">
        <v>129</v>
      </c>
      <c r="L8" s="20"/>
    </row>
    <row r="9" ht="16.5" customHeight="1">
      <c r="B9" s="20"/>
      <c r="E9" s="142" t="s">
        <v>130</v>
      </c>
      <c r="L9" s="20"/>
    </row>
    <row r="10" ht="12" customHeight="1">
      <c r="B10" s="20"/>
      <c r="D10" s="141" t="s">
        <v>131</v>
      </c>
      <c r="L10" s="20"/>
    </row>
    <row r="11" s="1" customFormat="1" ht="16.5" customHeight="1">
      <c r="B11" s="43"/>
      <c r="E11" s="141" t="s">
        <v>355</v>
      </c>
      <c r="F11" s="1"/>
      <c r="G11" s="1"/>
      <c r="H11" s="1"/>
      <c r="I11" s="143"/>
      <c r="L11" s="43"/>
    </row>
    <row r="12" s="1" customFormat="1" ht="12" customHeight="1">
      <c r="B12" s="43"/>
      <c r="D12" s="141" t="s">
        <v>133</v>
      </c>
      <c r="I12" s="143"/>
      <c r="L12" s="43"/>
    </row>
    <row r="13" s="1" customFormat="1" ht="36.96" customHeight="1">
      <c r="B13" s="43"/>
      <c r="E13" s="144" t="s">
        <v>411</v>
      </c>
      <c r="F13" s="1"/>
      <c r="G13" s="1"/>
      <c r="H13" s="1"/>
      <c r="I13" s="143"/>
      <c r="L13" s="43"/>
    </row>
    <row r="14" s="1" customFormat="1">
      <c r="B14" s="43"/>
      <c r="I14" s="143"/>
      <c r="L14" s="43"/>
    </row>
    <row r="15" s="1" customFormat="1" ht="12" customHeight="1">
      <c r="B15" s="43"/>
      <c r="D15" s="141" t="s">
        <v>18</v>
      </c>
      <c r="F15" s="17" t="s">
        <v>19</v>
      </c>
      <c r="I15" s="145" t="s">
        <v>20</v>
      </c>
      <c r="J15" s="17" t="s">
        <v>19</v>
      </c>
      <c r="L15" s="43"/>
    </row>
    <row r="16" s="1" customFormat="1" ht="12" customHeight="1">
      <c r="B16" s="43"/>
      <c r="D16" s="141" t="s">
        <v>21</v>
      </c>
      <c r="F16" s="17" t="s">
        <v>22</v>
      </c>
      <c r="I16" s="145" t="s">
        <v>23</v>
      </c>
      <c r="J16" s="146" t="str">
        <f>'Rekapitulace stavby'!AN8</f>
        <v>20. 3. 2019</v>
      </c>
      <c r="L16" s="43"/>
    </row>
    <row r="17" s="1" customFormat="1" ht="10.8" customHeight="1">
      <c r="B17" s="43"/>
      <c r="I17" s="143"/>
      <c r="L17" s="43"/>
    </row>
    <row r="18" s="1" customFormat="1" ht="12" customHeight="1">
      <c r="B18" s="43"/>
      <c r="D18" s="141" t="s">
        <v>25</v>
      </c>
      <c r="I18" s="145" t="s">
        <v>26</v>
      </c>
      <c r="J18" s="17" t="s">
        <v>27</v>
      </c>
      <c r="L18" s="43"/>
    </row>
    <row r="19" s="1" customFormat="1" ht="18" customHeight="1">
      <c r="B19" s="43"/>
      <c r="E19" s="17" t="s">
        <v>28</v>
      </c>
      <c r="I19" s="145" t="s">
        <v>29</v>
      </c>
      <c r="J19" s="17" t="s">
        <v>30</v>
      </c>
      <c r="L19" s="43"/>
    </row>
    <row r="20" s="1" customFormat="1" ht="6.96" customHeight="1">
      <c r="B20" s="43"/>
      <c r="I20" s="143"/>
      <c r="L20" s="43"/>
    </row>
    <row r="21" s="1" customFormat="1" ht="12" customHeight="1">
      <c r="B21" s="43"/>
      <c r="D21" s="141" t="s">
        <v>31</v>
      </c>
      <c r="I21" s="145" t="s">
        <v>26</v>
      </c>
      <c r="J21" s="33" t="str">
        <f>'Rekapitulace stavby'!AN13</f>
        <v>Vyplň údaj</v>
      </c>
      <c r="L21" s="43"/>
    </row>
    <row r="22" s="1" customFormat="1" ht="18" customHeight="1">
      <c r="B22" s="43"/>
      <c r="E22" s="33" t="str">
        <f>'Rekapitulace stavby'!E14</f>
        <v>Vyplň údaj</v>
      </c>
      <c r="F22" s="17"/>
      <c r="G22" s="17"/>
      <c r="H22" s="17"/>
      <c r="I22" s="145" t="s">
        <v>29</v>
      </c>
      <c r="J22" s="33" t="str">
        <f>'Rekapitulace stavby'!AN14</f>
        <v>Vyplň údaj</v>
      </c>
      <c r="L22" s="43"/>
    </row>
    <row r="23" s="1" customFormat="1" ht="6.96" customHeight="1">
      <c r="B23" s="43"/>
      <c r="I23" s="143"/>
      <c r="L23" s="43"/>
    </row>
    <row r="24" s="1" customFormat="1" ht="12" customHeight="1">
      <c r="B24" s="43"/>
      <c r="D24" s="141" t="s">
        <v>33</v>
      </c>
      <c r="I24" s="145" t="s">
        <v>26</v>
      </c>
      <c r="J24" s="17" t="str">
        <f>IF('Rekapitulace stavby'!AN16="","",'Rekapitulace stavby'!AN16)</f>
        <v/>
      </c>
      <c r="L24" s="43"/>
    </row>
    <row r="25" s="1" customFormat="1" ht="18" customHeight="1">
      <c r="B25" s="43"/>
      <c r="E25" s="17" t="str">
        <f>IF('Rekapitulace stavby'!E17="","",'Rekapitulace stavby'!E17)</f>
        <v xml:space="preserve"> </v>
      </c>
      <c r="I25" s="145" t="s">
        <v>29</v>
      </c>
      <c r="J25" s="17" t="str">
        <f>IF('Rekapitulace stavby'!AN17="","",'Rekapitulace stavby'!AN17)</f>
        <v/>
      </c>
      <c r="L25" s="43"/>
    </row>
    <row r="26" s="1" customFormat="1" ht="6.96" customHeight="1">
      <c r="B26" s="43"/>
      <c r="I26" s="143"/>
      <c r="L26" s="43"/>
    </row>
    <row r="27" s="1" customFormat="1" ht="12" customHeight="1">
      <c r="B27" s="43"/>
      <c r="D27" s="141" t="s">
        <v>36</v>
      </c>
      <c r="I27" s="145" t="s">
        <v>26</v>
      </c>
      <c r="J27" s="17" t="str">
        <f>IF('Rekapitulace stavby'!AN19="","",'Rekapitulace stavby'!AN19)</f>
        <v/>
      </c>
      <c r="L27" s="43"/>
    </row>
    <row r="28" s="1" customFormat="1" ht="18" customHeight="1">
      <c r="B28" s="43"/>
      <c r="E28" s="17" t="str">
        <f>IF('Rekapitulace stavby'!E20="","",'Rekapitulace stavby'!E20)</f>
        <v xml:space="preserve"> </v>
      </c>
      <c r="I28" s="145" t="s">
        <v>29</v>
      </c>
      <c r="J28" s="17" t="str">
        <f>IF('Rekapitulace stavby'!AN20="","",'Rekapitulace stavby'!AN20)</f>
        <v/>
      </c>
      <c r="L28" s="43"/>
    </row>
    <row r="29" s="1" customFormat="1" ht="6.96" customHeight="1">
      <c r="B29" s="43"/>
      <c r="I29" s="143"/>
      <c r="L29" s="43"/>
    </row>
    <row r="30" s="1" customFormat="1" ht="12" customHeight="1">
      <c r="B30" s="43"/>
      <c r="D30" s="141" t="s">
        <v>37</v>
      </c>
      <c r="I30" s="143"/>
      <c r="L30" s="43"/>
    </row>
    <row r="31" s="7" customFormat="1" ht="45" customHeight="1">
      <c r="B31" s="147"/>
      <c r="E31" s="148" t="s">
        <v>38</v>
      </c>
      <c r="F31" s="148"/>
      <c r="G31" s="148"/>
      <c r="H31" s="148"/>
      <c r="I31" s="149"/>
      <c r="L31" s="147"/>
    </row>
    <row r="32" s="1" customFormat="1" ht="6.96" customHeight="1">
      <c r="B32" s="43"/>
      <c r="I32" s="143"/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25.44" customHeight="1">
      <c r="B34" s="43"/>
      <c r="D34" s="151" t="s">
        <v>39</v>
      </c>
      <c r="I34" s="143"/>
      <c r="J34" s="152">
        <f>ROUND(J93, 2)</f>
        <v>0</v>
      </c>
      <c r="L34" s="43"/>
    </row>
    <row r="35" s="1" customFormat="1" ht="6.96" customHeight="1">
      <c r="B35" s="43"/>
      <c r="D35" s="71"/>
      <c r="E35" s="71"/>
      <c r="F35" s="71"/>
      <c r="G35" s="71"/>
      <c r="H35" s="71"/>
      <c r="I35" s="150"/>
      <c r="J35" s="71"/>
      <c r="K35" s="71"/>
      <c r="L35" s="43"/>
    </row>
    <row r="36" s="1" customFormat="1" ht="14.4" customHeight="1">
      <c r="B36" s="43"/>
      <c r="F36" s="153" t="s">
        <v>41</v>
      </c>
      <c r="I36" s="154" t="s">
        <v>40</v>
      </c>
      <c r="J36" s="153" t="s">
        <v>42</v>
      </c>
      <c r="L36" s="43"/>
    </row>
    <row r="37" s="1" customFormat="1" ht="14.4" customHeight="1">
      <c r="B37" s="43"/>
      <c r="D37" s="141" t="s">
        <v>43</v>
      </c>
      <c r="E37" s="141" t="s">
        <v>44</v>
      </c>
      <c r="F37" s="155">
        <f>ROUND((SUM(BE93:BE105)),  2)</f>
        <v>0</v>
      </c>
      <c r="I37" s="156">
        <v>0.20999999999999999</v>
      </c>
      <c r="J37" s="155">
        <f>ROUND(((SUM(BE93:BE105))*I37),  2)</f>
        <v>0</v>
      </c>
      <c r="L37" s="43"/>
    </row>
    <row r="38" s="1" customFormat="1" ht="14.4" customHeight="1">
      <c r="B38" s="43"/>
      <c r="E38" s="141" t="s">
        <v>45</v>
      </c>
      <c r="F38" s="155">
        <f>ROUND((SUM(BF93:BF105)),  2)</f>
        <v>0</v>
      </c>
      <c r="I38" s="156">
        <v>0.14999999999999999</v>
      </c>
      <c r="J38" s="155">
        <f>ROUND(((SUM(BF93:BF105))*I38),  2)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ROUND((SUM(BG93:BG105)),  2)</f>
        <v>0</v>
      </c>
      <c r="I39" s="156">
        <v>0.20999999999999999</v>
      </c>
      <c r="J39" s="155">
        <f>0</f>
        <v>0</v>
      </c>
      <c r="L39" s="43"/>
    </row>
    <row r="40" hidden="1" s="1" customFormat="1" ht="14.4" customHeight="1">
      <c r="B40" s="43"/>
      <c r="E40" s="141" t="s">
        <v>47</v>
      </c>
      <c r="F40" s="155">
        <f>ROUND((SUM(BH93:BH105)),  2)</f>
        <v>0</v>
      </c>
      <c r="I40" s="156">
        <v>0.14999999999999999</v>
      </c>
      <c r="J40" s="155">
        <f>0</f>
        <v>0</v>
      </c>
      <c r="L40" s="43"/>
    </row>
    <row r="41" hidden="1" s="1" customFormat="1" ht="14.4" customHeight="1">
      <c r="B41" s="43"/>
      <c r="E41" s="141" t="s">
        <v>48</v>
      </c>
      <c r="F41" s="155">
        <f>ROUND((SUM(BI93:BI105)),  2)</f>
        <v>0</v>
      </c>
      <c r="I41" s="156">
        <v>0</v>
      </c>
      <c r="J41" s="155">
        <f>0</f>
        <v>0</v>
      </c>
      <c r="L41" s="43"/>
    </row>
    <row r="42" s="1" customFormat="1" ht="6.96" customHeight="1">
      <c r="B42" s="43"/>
      <c r="I42" s="143"/>
      <c r="L42" s="43"/>
    </row>
    <row r="43" s="1" customFormat="1" ht="25.44" customHeight="1">
      <c r="B43" s="43"/>
      <c r="C43" s="157"/>
      <c r="D43" s="158" t="s">
        <v>49</v>
      </c>
      <c r="E43" s="159"/>
      <c r="F43" s="159"/>
      <c r="G43" s="160" t="s">
        <v>50</v>
      </c>
      <c r="H43" s="161" t="s">
        <v>51</v>
      </c>
      <c r="I43" s="162"/>
      <c r="J43" s="163">
        <f>SUM(J34:J41)</f>
        <v>0</v>
      </c>
      <c r="K43" s="164"/>
      <c r="L43" s="43"/>
    </row>
    <row r="44" s="1" customFormat="1" ht="14.4" customHeight="1"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43"/>
    </row>
    <row r="48" s="1" customFormat="1" ht="6.96" customHeight="1">
      <c r="B48" s="168"/>
      <c r="C48" s="169"/>
      <c r="D48" s="169"/>
      <c r="E48" s="169"/>
      <c r="F48" s="169"/>
      <c r="G48" s="169"/>
      <c r="H48" s="169"/>
      <c r="I48" s="170"/>
      <c r="J48" s="169"/>
      <c r="K48" s="169"/>
      <c r="L48" s="43"/>
    </row>
    <row r="49" s="1" customFormat="1" ht="24.96" customHeight="1">
      <c r="B49" s="38"/>
      <c r="C49" s="23" t="s">
        <v>135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6.96" customHeight="1">
      <c r="B50" s="38"/>
      <c r="C50" s="39"/>
      <c r="D50" s="39"/>
      <c r="E50" s="39"/>
      <c r="F50" s="39"/>
      <c r="G50" s="39"/>
      <c r="H50" s="39"/>
      <c r="I50" s="143"/>
      <c r="J50" s="39"/>
      <c r="K50" s="39"/>
      <c r="L50" s="43"/>
    </row>
    <row r="51" s="1" customFormat="1" ht="12" customHeight="1">
      <c r="B51" s="38"/>
      <c r="C51" s="32" t="s">
        <v>16</v>
      </c>
      <c r="D51" s="39"/>
      <c r="E51" s="39"/>
      <c r="F51" s="39"/>
      <c r="G51" s="39"/>
      <c r="H51" s="39"/>
      <c r="I51" s="143"/>
      <c r="J51" s="39"/>
      <c r="K51" s="39"/>
      <c r="L51" s="43"/>
    </row>
    <row r="52" s="1" customFormat="1" ht="16.5" customHeight="1">
      <c r="B52" s="38"/>
      <c r="C52" s="39"/>
      <c r="D52" s="39"/>
      <c r="E52" s="171" t="str">
        <f>E7</f>
        <v>Oprava staničních kolejí č.4, 5, 6, 7 a výhybek č. 12, 13, 14, 16 v ŽST Prostřední Žleb</v>
      </c>
      <c r="F52" s="32"/>
      <c r="G52" s="32"/>
      <c r="H52" s="32"/>
      <c r="I52" s="143"/>
      <c r="J52" s="39"/>
      <c r="K52" s="39"/>
      <c r="L52" s="43"/>
    </row>
    <row r="53" ht="12" customHeight="1">
      <c r="B53" s="21"/>
      <c r="C53" s="32" t="s">
        <v>129</v>
      </c>
      <c r="D53" s="22"/>
      <c r="E53" s="22"/>
      <c r="F53" s="22"/>
      <c r="G53" s="22"/>
      <c r="H53" s="22"/>
      <c r="I53" s="136"/>
      <c r="J53" s="22"/>
      <c r="K53" s="22"/>
      <c r="L53" s="20"/>
    </row>
    <row r="54" ht="16.5" customHeight="1">
      <c r="B54" s="21"/>
      <c r="C54" s="22"/>
      <c r="D54" s="22"/>
      <c r="E54" s="171" t="s">
        <v>130</v>
      </c>
      <c r="F54" s="22"/>
      <c r="G54" s="22"/>
      <c r="H54" s="22"/>
      <c r="I54" s="136"/>
      <c r="J54" s="22"/>
      <c r="K54" s="22"/>
      <c r="L54" s="20"/>
    </row>
    <row r="55" ht="12" customHeight="1">
      <c r="B55" s="21"/>
      <c r="C55" s="32" t="s">
        <v>131</v>
      </c>
      <c r="D55" s="22"/>
      <c r="E55" s="22"/>
      <c r="F55" s="22"/>
      <c r="G55" s="22"/>
      <c r="H55" s="22"/>
      <c r="I55" s="136"/>
      <c r="J55" s="22"/>
      <c r="K55" s="22"/>
      <c r="L55" s="20"/>
    </row>
    <row r="56" s="1" customFormat="1" ht="16.5" customHeight="1">
      <c r="B56" s="38"/>
      <c r="C56" s="39"/>
      <c r="D56" s="39"/>
      <c r="E56" s="32" t="s">
        <v>355</v>
      </c>
      <c r="F56" s="39"/>
      <c r="G56" s="39"/>
      <c r="H56" s="39"/>
      <c r="I56" s="143"/>
      <c r="J56" s="39"/>
      <c r="K56" s="39"/>
      <c r="L56" s="43"/>
    </row>
    <row r="57" s="1" customFormat="1" ht="12" customHeight="1">
      <c r="B57" s="38"/>
      <c r="C57" s="32" t="s">
        <v>133</v>
      </c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16.5" customHeight="1">
      <c r="B58" s="38"/>
      <c r="C58" s="39"/>
      <c r="D58" s="39"/>
      <c r="E58" s="64" t="str">
        <f>E13</f>
        <v>SO 02.03 - SO 02.03 - 4. SK</v>
      </c>
      <c r="F58" s="39"/>
      <c r="G58" s="39"/>
      <c r="H58" s="39"/>
      <c r="I58" s="143"/>
      <c r="J58" s="39"/>
      <c r="K58" s="39"/>
      <c r="L58" s="43"/>
    </row>
    <row r="59" s="1" customFormat="1" ht="6.96" customHeight="1">
      <c r="B59" s="38"/>
      <c r="C59" s="39"/>
      <c r="D59" s="39"/>
      <c r="E59" s="39"/>
      <c r="F59" s="39"/>
      <c r="G59" s="39"/>
      <c r="H59" s="39"/>
      <c r="I59" s="143"/>
      <c r="J59" s="39"/>
      <c r="K59" s="39"/>
      <c r="L59" s="43"/>
    </row>
    <row r="60" s="1" customFormat="1" ht="12" customHeight="1">
      <c r="B60" s="38"/>
      <c r="C60" s="32" t="s">
        <v>21</v>
      </c>
      <c r="D60" s="39"/>
      <c r="E60" s="39"/>
      <c r="F60" s="27" t="str">
        <f>F16</f>
        <v>trať 083</v>
      </c>
      <c r="G60" s="39"/>
      <c r="H60" s="39"/>
      <c r="I60" s="145" t="s">
        <v>23</v>
      </c>
      <c r="J60" s="67" t="str">
        <f>IF(J16="","",J16)</f>
        <v>20. 3. 2019</v>
      </c>
      <c r="K60" s="39"/>
      <c r="L60" s="43"/>
    </row>
    <row r="61" s="1" customFormat="1" ht="6.96" customHeight="1">
      <c r="B61" s="38"/>
      <c r="C61" s="39"/>
      <c r="D61" s="39"/>
      <c r="E61" s="39"/>
      <c r="F61" s="39"/>
      <c r="G61" s="39"/>
      <c r="H61" s="39"/>
      <c r="I61" s="143"/>
      <c r="J61" s="39"/>
      <c r="K61" s="39"/>
      <c r="L61" s="43"/>
    </row>
    <row r="62" s="1" customFormat="1" ht="13.65" customHeight="1">
      <c r="B62" s="38"/>
      <c r="C62" s="32" t="s">
        <v>25</v>
      </c>
      <c r="D62" s="39"/>
      <c r="E62" s="39"/>
      <c r="F62" s="27" t="str">
        <f>E19</f>
        <v>SŽDC s.o., OŘ Ústí n.L., ST Ústí n.L.</v>
      </c>
      <c r="G62" s="39"/>
      <c r="H62" s="39"/>
      <c r="I62" s="145" t="s">
        <v>33</v>
      </c>
      <c r="J62" s="36" t="str">
        <f>E25</f>
        <v xml:space="preserve"> </v>
      </c>
      <c r="K62" s="39"/>
      <c r="L62" s="43"/>
    </row>
    <row r="63" s="1" customFormat="1" ht="13.65" customHeight="1">
      <c r="B63" s="38"/>
      <c r="C63" s="32" t="s">
        <v>31</v>
      </c>
      <c r="D63" s="39"/>
      <c r="E63" s="39"/>
      <c r="F63" s="27" t="str">
        <f>IF(E22="","",E22)</f>
        <v>Vyplň údaj</v>
      </c>
      <c r="G63" s="39"/>
      <c r="H63" s="39"/>
      <c r="I63" s="145" t="s">
        <v>36</v>
      </c>
      <c r="J63" s="36" t="str">
        <f>E28</f>
        <v xml:space="preserve"> </v>
      </c>
      <c r="K63" s="39"/>
      <c r="L63" s="43"/>
    </row>
    <row r="64" s="1" customFormat="1" ht="10.32" customHeight="1">
      <c r="B64" s="38"/>
      <c r="C64" s="39"/>
      <c r="D64" s="39"/>
      <c r="E64" s="39"/>
      <c r="F64" s="39"/>
      <c r="G64" s="39"/>
      <c r="H64" s="39"/>
      <c r="I64" s="143"/>
      <c r="J64" s="39"/>
      <c r="K64" s="39"/>
      <c r="L64" s="43"/>
    </row>
    <row r="65" s="1" customFormat="1" ht="29.28" customHeight="1">
      <c r="B65" s="38"/>
      <c r="C65" s="172" t="s">
        <v>136</v>
      </c>
      <c r="D65" s="173"/>
      <c r="E65" s="173"/>
      <c r="F65" s="173"/>
      <c r="G65" s="173"/>
      <c r="H65" s="173"/>
      <c r="I65" s="174"/>
      <c r="J65" s="175" t="s">
        <v>137</v>
      </c>
      <c r="K65" s="173"/>
      <c r="L65" s="43"/>
    </row>
    <row r="66" s="1" customFormat="1" ht="10.32" customHeight="1">
      <c r="B66" s="38"/>
      <c r="C66" s="39"/>
      <c r="D66" s="39"/>
      <c r="E66" s="39"/>
      <c r="F66" s="39"/>
      <c r="G66" s="39"/>
      <c r="H66" s="39"/>
      <c r="I66" s="143"/>
      <c r="J66" s="39"/>
      <c r="K66" s="39"/>
      <c r="L66" s="43"/>
    </row>
    <row r="67" s="1" customFormat="1" ht="22.8" customHeight="1">
      <c r="B67" s="38"/>
      <c r="C67" s="176" t="s">
        <v>71</v>
      </c>
      <c r="D67" s="39"/>
      <c r="E67" s="39"/>
      <c r="F67" s="39"/>
      <c r="G67" s="39"/>
      <c r="H67" s="39"/>
      <c r="I67" s="143"/>
      <c r="J67" s="97">
        <f>J93</f>
        <v>0</v>
      </c>
      <c r="K67" s="39"/>
      <c r="L67" s="43"/>
      <c r="AU67" s="17" t="s">
        <v>138</v>
      </c>
    </row>
    <row r="68" s="8" customFormat="1" ht="24.96" customHeight="1">
      <c r="B68" s="177"/>
      <c r="C68" s="178"/>
      <c r="D68" s="179" t="s">
        <v>139</v>
      </c>
      <c r="E68" s="180"/>
      <c r="F68" s="180"/>
      <c r="G68" s="180"/>
      <c r="H68" s="180"/>
      <c r="I68" s="181"/>
      <c r="J68" s="182">
        <f>J94</f>
        <v>0</v>
      </c>
      <c r="K68" s="178"/>
      <c r="L68" s="183"/>
    </row>
    <row r="69" s="9" customFormat="1" ht="19.92" customHeight="1">
      <c r="B69" s="184"/>
      <c r="C69" s="120"/>
      <c r="D69" s="185" t="s">
        <v>140</v>
      </c>
      <c r="E69" s="186"/>
      <c r="F69" s="186"/>
      <c r="G69" s="186"/>
      <c r="H69" s="186"/>
      <c r="I69" s="187"/>
      <c r="J69" s="188">
        <f>J95</f>
        <v>0</v>
      </c>
      <c r="K69" s="120"/>
      <c r="L69" s="189"/>
    </row>
    <row r="70" s="1" customFormat="1" ht="21.84" customHeight="1">
      <c r="B70" s="38"/>
      <c r="C70" s="39"/>
      <c r="D70" s="39"/>
      <c r="E70" s="39"/>
      <c r="F70" s="39"/>
      <c r="G70" s="39"/>
      <c r="H70" s="39"/>
      <c r="I70" s="143"/>
      <c r="J70" s="39"/>
      <c r="K70" s="39"/>
      <c r="L70" s="43"/>
    </row>
    <row r="71" s="1" customFormat="1" ht="6.96" customHeight="1">
      <c r="B71" s="57"/>
      <c r="C71" s="58"/>
      <c r="D71" s="58"/>
      <c r="E71" s="58"/>
      <c r="F71" s="58"/>
      <c r="G71" s="58"/>
      <c r="H71" s="58"/>
      <c r="I71" s="167"/>
      <c r="J71" s="58"/>
      <c r="K71" s="58"/>
      <c r="L71" s="43"/>
    </row>
    <row r="75" s="1" customFormat="1" ht="6.96" customHeight="1">
      <c r="B75" s="59"/>
      <c r="C75" s="60"/>
      <c r="D75" s="60"/>
      <c r="E75" s="60"/>
      <c r="F75" s="60"/>
      <c r="G75" s="60"/>
      <c r="H75" s="60"/>
      <c r="I75" s="170"/>
      <c r="J75" s="60"/>
      <c r="K75" s="60"/>
      <c r="L75" s="43"/>
    </row>
    <row r="76" s="1" customFormat="1" ht="24.96" customHeight="1">
      <c r="B76" s="38"/>
      <c r="C76" s="23" t="s">
        <v>141</v>
      </c>
      <c r="D76" s="39"/>
      <c r="E76" s="39"/>
      <c r="F76" s="39"/>
      <c r="G76" s="39"/>
      <c r="H76" s="39"/>
      <c r="I76" s="143"/>
      <c r="J76" s="39"/>
      <c r="K76" s="39"/>
      <c r="L76" s="43"/>
    </row>
    <row r="77" s="1" customFormat="1" ht="6.96" customHeight="1">
      <c r="B77" s="38"/>
      <c r="C77" s="39"/>
      <c r="D77" s="39"/>
      <c r="E77" s="39"/>
      <c r="F77" s="39"/>
      <c r="G77" s="39"/>
      <c r="H77" s="39"/>
      <c r="I77" s="143"/>
      <c r="J77" s="39"/>
      <c r="K77" s="39"/>
      <c r="L77" s="43"/>
    </row>
    <row r="78" s="1" customFormat="1" ht="12" customHeight="1">
      <c r="B78" s="38"/>
      <c r="C78" s="32" t="s">
        <v>16</v>
      </c>
      <c r="D78" s="39"/>
      <c r="E78" s="39"/>
      <c r="F78" s="39"/>
      <c r="G78" s="39"/>
      <c r="H78" s="39"/>
      <c r="I78" s="143"/>
      <c r="J78" s="39"/>
      <c r="K78" s="39"/>
      <c r="L78" s="43"/>
    </row>
    <row r="79" s="1" customFormat="1" ht="16.5" customHeight="1">
      <c r="B79" s="38"/>
      <c r="C79" s="39"/>
      <c r="D79" s="39"/>
      <c r="E79" s="171" t="str">
        <f>E7</f>
        <v>Oprava staničních kolejí č.4, 5, 6, 7 a výhybek č. 12, 13, 14, 16 v ŽST Prostřední Žleb</v>
      </c>
      <c r="F79" s="32"/>
      <c r="G79" s="32"/>
      <c r="H79" s="32"/>
      <c r="I79" s="143"/>
      <c r="J79" s="39"/>
      <c r="K79" s="39"/>
      <c r="L79" s="43"/>
    </row>
    <row r="80" ht="12" customHeight="1">
      <c r="B80" s="21"/>
      <c r="C80" s="32" t="s">
        <v>129</v>
      </c>
      <c r="D80" s="22"/>
      <c r="E80" s="22"/>
      <c r="F80" s="22"/>
      <c r="G80" s="22"/>
      <c r="H80" s="22"/>
      <c r="I80" s="136"/>
      <c r="J80" s="22"/>
      <c r="K80" s="22"/>
      <c r="L80" s="20"/>
    </row>
    <row r="81" ht="16.5" customHeight="1">
      <c r="B81" s="21"/>
      <c r="C81" s="22"/>
      <c r="D81" s="22"/>
      <c r="E81" s="171" t="s">
        <v>130</v>
      </c>
      <c r="F81" s="22"/>
      <c r="G81" s="22"/>
      <c r="H81" s="22"/>
      <c r="I81" s="136"/>
      <c r="J81" s="22"/>
      <c r="K81" s="22"/>
      <c r="L81" s="20"/>
    </row>
    <row r="82" ht="12" customHeight="1">
      <c r="B82" s="21"/>
      <c r="C82" s="32" t="s">
        <v>131</v>
      </c>
      <c r="D82" s="22"/>
      <c r="E82" s="22"/>
      <c r="F82" s="22"/>
      <c r="G82" s="22"/>
      <c r="H82" s="22"/>
      <c r="I82" s="136"/>
      <c r="J82" s="22"/>
      <c r="K82" s="22"/>
      <c r="L82" s="20"/>
    </row>
    <row r="83" s="1" customFormat="1" ht="16.5" customHeight="1">
      <c r="B83" s="38"/>
      <c r="C83" s="39"/>
      <c r="D83" s="39"/>
      <c r="E83" s="32" t="s">
        <v>355</v>
      </c>
      <c r="F83" s="39"/>
      <c r="G83" s="39"/>
      <c r="H83" s="39"/>
      <c r="I83" s="143"/>
      <c r="J83" s="39"/>
      <c r="K83" s="39"/>
      <c r="L83" s="43"/>
    </row>
    <row r="84" s="1" customFormat="1" ht="12" customHeight="1">
      <c r="B84" s="38"/>
      <c r="C84" s="32" t="s">
        <v>133</v>
      </c>
      <c r="D84" s="39"/>
      <c r="E84" s="39"/>
      <c r="F84" s="39"/>
      <c r="G84" s="39"/>
      <c r="H84" s="39"/>
      <c r="I84" s="143"/>
      <c r="J84" s="39"/>
      <c r="K84" s="39"/>
      <c r="L84" s="43"/>
    </row>
    <row r="85" s="1" customFormat="1" ht="16.5" customHeight="1">
      <c r="B85" s="38"/>
      <c r="C85" s="39"/>
      <c r="D85" s="39"/>
      <c r="E85" s="64" t="str">
        <f>E13</f>
        <v>SO 02.03 - SO 02.03 - 4. SK</v>
      </c>
      <c r="F85" s="39"/>
      <c r="G85" s="39"/>
      <c r="H85" s="39"/>
      <c r="I85" s="143"/>
      <c r="J85" s="39"/>
      <c r="K85" s="39"/>
      <c r="L85" s="43"/>
    </row>
    <row r="86" s="1" customFormat="1" ht="6.96" customHeight="1">
      <c r="B86" s="38"/>
      <c r="C86" s="39"/>
      <c r="D86" s="39"/>
      <c r="E86" s="39"/>
      <c r="F86" s="39"/>
      <c r="G86" s="39"/>
      <c r="H86" s="39"/>
      <c r="I86" s="143"/>
      <c r="J86" s="39"/>
      <c r="K86" s="39"/>
      <c r="L86" s="43"/>
    </row>
    <row r="87" s="1" customFormat="1" ht="12" customHeight="1">
      <c r="B87" s="38"/>
      <c r="C87" s="32" t="s">
        <v>21</v>
      </c>
      <c r="D87" s="39"/>
      <c r="E87" s="39"/>
      <c r="F87" s="27" t="str">
        <f>F16</f>
        <v>trať 083</v>
      </c>
      <c r="G87" s="39"/>
      <c r="H87" s="39"/>
      <c r="I87" s="145" t="s">
        <v>23</v>
      </c>
      <c r="J87" s="67" t="str">
        <f>IF(J16="","",J16)</f>
        <v>20. 3. 2019</v>
      </c>
      <c r="K87" s="39"/>
      <c r="L87" s="43"/>
    </row>
    <row r="88" s="1" customFormat="1" ht="6.96" customHeight="1"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43"/>
    </row>
    <row r="89" s="1" customFormat="1" ht="13.65" customHeight="1">
      <c r="B89" s="38"/>
      <c r="C89" s="32" t="s">
        <v>25</v>
      </c>
      <c r="D89" s="39"/>
      <c r="E89" s="39"/>
      <c r="F89" s="27" t="str">
        <f>E19</f>
        <v>SŽDC s.o., OŘ Ústí n.L., ST Ústí n.L.</v>
      </c>
      <c r="G89" s="39"/>
      <c r="H89" s="39"/>
      <c r="I89" s="145" t="s">
        <v>33</v>
      </c>
      <c r="J89" s="36" t="str">
        <f>E25</f>
        <v xml:space="preserve"> </v>
      </c>
      <c r="K89" s="39"/>
      <c r="L89" s="43"/>
    </row>
    <row r="90" s="1" customFormat="1" ht="13.65" customHeight="1">
      <c r="B90" s="38"/>
      <c r="C90" s="32" t="s">
        <v>31</v>
      </c>
      <c r="D90" s="39"/>
      <c r="E90" s="39"/>
      <c r="F90" s="27" t="str">
        <f>IF(E22="","",E22)</f>
        <v>Vyplň údaj</v>
      </c>
      <c r="G90" s="39"/>
      <c r="H90" s="39"/>
      <c r="I90" s="145" t="s">
        <v>36</v>
      </c>
      <c r="J90" s="36" t="str">
        <f>E28</f>
        <v xml:space="preserve"> </v>
      </c>
      <c r="K90" s="39"/>
      <c r="L90" s="43"/>
    </row>
    <row r="91" s="1" customFormat="1" ht="10.32" customHeight="1">
      <c r="B91" s="38"/>
      <c r="C91" s="39"/>
      <c r="D91" s="39"/>
      <c r="E91" s="39"/>
      <c r="F91" s="39"/>
      <c r="G91" s="39"/>
      <c r="H91" s="39"/>
      <c r="I91" s="143"/>
      <c r="J91" s="39"/>
      <c r="K91" s="39"/>
      <c r="L91" s="43"/>
    </row>
    <row r="92" s="10" customFormat="1" ht="29.28" customHeight="1">
      <c r="B92" s="190"/>
      <c r="C92" s="191" t="s">
        <v>142</v>
      </c>
      <c r="D92" s="192" t="s">
        <v>58</v>
      </c>
      <c r="E92" s="192" t="s">
        <v>54</v>
      </c>
      <c r="F92" s="192" t="s">
        <v>55</v>
      </c>
      <c r="G92" s="192" t="s">
        <v>143</v>
      </c>
      <c r="H92" s="192" t="s">
        <v>144</v>
      </c>
      <c r="I92" s="193" t="s">
        <v>145</v>
      </c>
      <c r="J92" s="192" t="s">
        <v>137</v>
      </c>
      <c r="K92" s="194" t="s">
        <v>146</v>
      </c>
      <c r="L92" s="195"/>
      <c r="M92" s="87" t="s">
        <v>19</v>
      </c>
      <c r="N92" s="88" t="s">
        <v>43</v>
      </c>
      <c r="O92" s="88" t="s">
        <v>147</v>
      </c>
      <c r="P92" s="88" t="s">
        <v>148</v>
      </c>
      <c r="Q92" s="88" t="s">
        <v>149</v>
      </c>
      <c r="R92" s="88" t="s">
        <v>150</v>
      </c>
      <c r="S92" s="88" t="s">
        <v>151</v>
      </c>
      <c r="T92" s="89" t="s">
        <v>152</v>
      </c>
    </row>
    <row r="93" s="1" customFormat="1" ht="22.8" customHeight="1">
      <c r="B93" s="38"/>
      <c r="C93" s="94" t="s">
        <v>153</v>
      </c>
      <c r="D93" s="39"/>
      <c r="E93" s="39"/>
      <c r="F93" s="39"/>
      <c r="G93" s="39"/>
      <c r="H93" s="39"/>
      <c r="I93" s="143"/>
      <c r="J93" s="196">
        <f>BK93</f>
        <v>0</v>
      </c>
      <c r="K93" s="39"/>
      <c r="L93" s="43"/>
      <c r="M93" s="90"/>
      <c r="N93" s="91"/>
      <c r="O93" s="91"/>
      <c r="P93" s="197">
        <f>P94</f>
        <v>0</v>
      </c>
      <c r="Q93" s="91"/>
      <c r="R93" s="197">
        <f>R94</f>
        <v>0</v>
      </c>
      <c r="S93" s="91"/>
      <c r="T93" s="198">
        <f>T94</f>
        <v>0</v>
      </c>
      <c r="AT93" s="17" t="s">
        <v>72</v>
      </c>
      <c r="AU93" s="17" t="s">
        <v>138</v>
      </c>
      <c r="BK93" s="199">
        <f>BK94</f>
        <v>0</v>
      </c>
    </row>
    <row r="94" s="11" customFormat="1" ht="25.92" customHeight="1">
      <c r="B94" s="200"/>
      <c r="C94" s="201"/>
      <c r="D94" s="202" t="s">
        <v>72</v>
      </c>
      <c r="E94" s="203" t="s">
        <v>154</v>
      </c>
      <c r="F94" s="203" t="s">
        <v>155</v>
      </c>
      <c r="G94" s="201"/>
      <c r="H94" s="201"/>
      <c r="I94" s="204"/>
      <c r="J94" s="205">
        <f>BK94</f>
        <v>0</v>
      </c>
      <c r="K94" s="201"/>
      <c r="L94" s="206"/>
      <c r="M94" s="207"/>
      <c r="N94" s="208"/>
      <c r="O94" s="208"/>
      <c r="P94" s="209">
        <f>P95</f>
        <v>0</v>
      </c>
      <c r="Q94" s="208"/>
      <c r="R94" s="209">
        <f>R95</f>
        <v>0</v>
      </c>
      <c r="S94" s="208"/>
      <c r="T94" s="210">
        <f>T95</f>
        <v>0</v>
      </c>
      <c r="AR94" s="211" t="s">
        <v>77</v>
      </c>
      <c r="AT94" s="212" t="s">
        <v>72</v>
      </c>
      <c r="AU94" s="212" t="s">
        <v>73</v>
      </c>
      <c r="AY94" s="211" t="s">
        <v>156</v>
      </c>
      <c r="BK94" s="213">
        <f>BK95</f>
        <v>0</v>
      </c>
    </row>
    <row r="95" s="11" customFormat="1" ht="22.8" customHeight="1">
      <c r="B95" s="200"/>
      <c r="C95" s="201"/>
      <c r="D95" s="202" t="s">
        <v>72</v>
      </c>
      <c r="E95" s="214" t="s">
        <v>157</v>
      </c>
      <c r="F95" s="214" t="s">
        <v>158</v>
      </c>
      <c r="G95" s="201"/>
      <c r="H95" s="201"/>
      <c r="I95" s="204"/>
      <c r="J95" s="215">
        <f>BK95</f>
        <v>0</v>
      </c>
      <c r="K95" s="201"/>
      <c r="L95" s="206"/>
      <c r="M95" s="207"/>
      <c r="N95" s="208"/>
      <c r="O95" s="208"/>
      <c r="P95" s="209">
        <f>SUM(P96:P105)</f>
        <v>0</v>
      </c>
      <c r="Q95" s="208"/>
      <c r="R95" s="209">
        <f>SUM(R96:R105)</f>
        <v>0</v>
      </c>
      <c r="S95" s="208"/>
      <c r="T95" s="210">
        <f>SUM(T96:T105)</f>
        <v>0</v>
      </c>
      <c r="AR95" s="211" t="s">
        <v>77</v>
      </c>
      <c r="AT95" s="212" t="s">
        <v>72</v>
      </c>
      <c r="AU95" s="212" t="s">
        <v>77</v>
      </c>
      <c r="AY95" s="211" t="s">
        <v>156</v>
      </c>
      <c r="BK95" s="213">
        <f>SUM(BK96:BK105)</f>
        <v>0</v>
      </c>
    </row>
    <row r="96" s="1" customFormat="1" ht="33.75" customHeight="1">
      <c r="B96" s="38"/>
      <c r="C96" s="216" t="s">
        <v>77</v>
      </c>
      <c r="D96" s="216" t="s">
        <v>159</v>
      </c>
      <c r="E96" s="217" t="s">
        <v>412</v>
      </c>
      <c r="F96" s="218" t="s">
        <v>413</v>
      </c>
      <c r="G96" s="219" t="s">
        <v>277</v>
      </c>
      <c r="H96" s="220">
        <v>16</v>
      </c>
      <c r="I96" s="221"/>
      <c r="J96" s="222">
        <f>ROUND(I96*H96,2)</f>
        <v>0</v>
      </c>
      <c r="K96" s="218" t="s">
        <v>163</v>
      </c>
      <c r="L96" s="43"/>
      <c r="M96" s="223" t="s">
        <v>19</v>
      </c>
      <c r="N96" s="224" t="s">
        <v>44</v>
      </c>
      <c r="O96" s="79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AR96" s="17" t="s">
        <v>164</v>
      </c>
      <c r="AT96" s="17" t="s">
        <v>159</v>
      </c>
      <c r="AU96" s="17" t="s">
        <v>81</v>
      </c>
      <c r="AY96" s="17" t="s">
        <v>156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7" t="s">
        <v>77</v>
      </c>
      <c r="BK96" s="227">
        <f>ROUND(I96*H96,2)</f>
        <v>0</v>
      </c>
      <c r="BL96" s="17" t="s">
        <v>164</v>
      </c>
      <c r="BM96" s="17" t="s">
        <v>414</v>
      </c>
    </row>
    <row r="97" s="1" customFormat="1">
      <c r="B97" s="38"/>
      <c r="C97" s="39"/>
      <c r="D97" s="228" t="s">
        <v>166</v>
      </c>
      <c r="E97" s="39"/>
      <c r="F97" s="229" t="s">
        <v>279</v>
      </c>
      <c r="G97" s="39"/>
      <c r="H97" s="39"/>
      <c r="I97" s="143"/>
      <c r="J97" s="39"/>
      <c r="K97" s="39"/>
      <c r="L97" s="43"/>
      <c r="M97" s="230"/>
      <c r="N97" s="79"/>
      <c r="O97" s="79"/>
      <c r="P97" s="79"/>
      <c r="Q97" s="79"/>
      <c r="R97" s="79"/>
      <c r="S97" s="79"/>
      <c r="T97" s="80"/>
      <c r="AT97" s="17" t="s">
        <v>166</v>
      </c>
      <c r="AU97" s="17" t="s">
        <v>81</v>
      </c>
    </row>
    <row r="98" s="1" customFormat="1" ht="45" customHeight="1">
      <c r="B98" s="38"/>
      <c r="C98" s="216" t="s">
        <v>81</v>
      </c>
      <c r="D98" s="216" t="s">
        <v>159</v>
      </c>
      <c r="E98" s="217" t="s">
        <v>415</v>
      </c>
      <c r="F98" s="218" t="s">
        <v>416</v>
      </c>
      <c r="G98" s="219" t="s">
        <v>282</v>
      </c>
      <c r="H98" s="220">
        <v>8</v>
      </c>
      <c r="I98" s="221"/>
      <c r="J98" s="222">
        <f>ROUND(I98*H98,2)</f>
        <v>0</v>
      </c>
      <c r="K98" s="218" t="s">
        <v>163</v>
      </c>
      <c r="L98" s="43"/>
      <c r="M98" s="223" t="s">
        <v>19</v>
      </c>
      <c r="N98" s="224" t="s">
        <v>44</v>
      </c>
      <c r="O98" s="79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AR98" s="17" t="s">
        <v>164</v>
      </c>
      <c r="AT98" s="17" t="s">
        <v>159</v>
      </c>
      <c r="AU98" s="17" t="s">
        <v>81</v>
      </c>
      <c r="AY98" s="17" t="s">
        <v>156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7" t="s">
        <v>77</v>
      </c>
      <c r="BK98" s="227">
        <f>ROUND(I98*H98,2)</f>
        <v>0</v>
      </c>
      <c r="BL98" s="17" t="s">
        <v>164</v>
      </c>
      <c r="BM98" s="17" t="s">
        <v>417</v>
      </c>
    </row>
    <row r="99" s="1" customFormat="1">
      <c r="B99" s="38"/>
      <c r="C99" s="39"/>
      <c r="D99" s="228" t="s">
        <v>166</v>
      </c>
      <c r="E99" s="39"/>
      <c r="F99" s="229" t="s">
        <v>284</v>
      </c>
      <c r="G99" s="39"/>
      <c r="H99" s="39"/>
      <c r="I99" s="143"/>
      <c r="J99" s="39"/>
      <c r="K99" s="39"/>
      <c r="L99" s="43"/>
      <c r="M99" s="230"/>
      <c r="N99" s="79"/>
      <c r="O99" s="79"/>
      <c r="P99" s="79"/>
      <c r="Q99" s="79"/>
      <c r="R99" s="79"/>
      <c r="S99" s="79"/>
      <c r="T99" s="80"/>
      <c r="AT99" s="17" t="s">
        <v>166</v>
      </c>
      <c r="AU99" s="17" t="s">
        <v>81</v>
      </c>
    </row>
    <row r="100" s="1" customFormat="1" ht="33.75" customHeight="1">
      <c r="B100" s="38"/>
      <c r="C100" s="216" t="s">
        <v>89</v>
      </c>
      <c r="D100" s="216" t="s">
        <v>159</v>
      </c>
      <c r="E100" s="217" t="s">
        <v>285</v>
      </c>
      <c r="F100" s="218" t="s">
        <v>286</v>
      </c>
      <c r="G100" s="219" t="s">
        <v>277</v>
      </c>
      <c r="H100" s="220">
        <v>200</v>
      </c>
      <c r="I100" s="221"/>
      <c r="J100" s="222">
        <f>ROUND(I100*H100,2)</f>
        <v>0</v>
      </c>
      <c r="K100" s="218" t="s">
        <v>163</v>
      </c>
      <c r="L100" s="43"/>
      <c r="M100" s="223" t="s">
        <v>19</v>
      </c>
      <c r="N100" s="224" t="s">
        <v>44</v>
      </c>
      <c r="O100" s="79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AR100" s="17" t="s">
        <v>164</v>
      </c>
      <c r="AT100" s="17" t="s">
        <v>159</v>
      </c>
      <c r="AU100" s="17" t="s">
        <v>81</v>
      </c>
      <c r="AY100" s="17" t="s">
        <v>156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7" t="s">
        <v>77</v>
      </c>
      <c r="BK100" s="227">
        <f>ROUND(I100*H100,2)</f>
        <v>0</v>
      </c>
      <c r="BL100" s="17" t="s">
        <v>164</v>
      </c>
      <c r="BM100" s="17" t="s">
        <v>418</v>
      </c>
    </row>
    <row r="101" s="1" customFormat="1">
      <c r="B101" s="38"/>
      <c r="C101" s="39"/>
      <c r="D101" s="228" t="s">
        <v>166</v>
      </c>
      <c r="E101" s="39"/>
      <c r="F101" s="229" t="s">
        <v>288</v>
      </c>
      <c r="G101" s="39"/>
      <c r="H101" s="39"/>
      <c r="I101" s="143"/>
      <c r="J101" s="39"/>
      <c r="K101" s="39"/>
      <c r="L101" s="43"/>
      <c r="M101" s="230"/>
      <c r="N101" s="79"/>
      <c r="O101" s="79"/>
      <c r="P101" s="79"/>
      <c r="Q101" s="79"/>
      <c r="R101" s="79"/>
      <c r="S101" s="79"/>
      <c r="T101" s="80"/>
      <c r="AT101" s="17" t="s">
        <v>166</v>
      </c>
      <c r="AU101" s="17" t="s">
        <v>81</v>
      </c>
    </row>
    <row r="102" s="1" customFormat="1" ht="33.75" customHeight="1">
      <c r="B102" s="38"/>
      <c r="C102" s="216" t="s">
        <v>164</v>
      </c>
      <c r="D102" s="216" t="s">
        <v>159</v>
      </c>
      <c r="E102" s="217" t="s">
        <v>289</v>
      </c>
      <c r="F102" s="218" t="s">
        <v>290</v>
      </c>
      <c r="G102" s="219" t="s">
        <v>277</v>
      </c>
      <c r="H102" s="220">
        <v>200</v>
      </c>
      <c r="I102" s="221"/>
      <c r="J102" s="222">
        <f>ROUND(I102*H102,2)</f>
        <v>0</v>
      </c>
      <c r="K102" s="218" t="s">
        <v>163</v>
      </c>
      <c r="L102" s="43"/>
      <c r="M102" s="223" t="s">
        <v>19</v>
      </c>
      <c r="N102" s="224" t="s">
        <v>44</v>
      </c>
      <c r="O102" s="79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AR102" s="17" t="s">
        <v>164</v>
      </c>
      <c r="AT102" s="17" t="s">
        <v>159</v>
      </c>
      <c r="AU102" s="17" t="s">
        <v>81</v>
      </c>
      <c r="AY102" s="17" t="s">
        <v>156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7" t="s">
        <v>77</v>
      </c>
      <c r="BK102" s="227">
        <f>ROUND(I102*H102,2)</f>
        <v>0</v>
      </c>
      <c r="BL102" s="17" t="s">
        <v>164</v>
      </c>
      <c r="BM102" s="17" t="s">
        <v>419</v>
      </c>
    </row>
    <row r="103" s="1" customFormat="1">
      <c r="B103" s="38"/>
      <c r="C103" s="39"/>
      <c r="D103" s="228" t="s">
        <v>166</v>
      </c>
      <c r="E103" s="39"/>
      <c r="F103" s="229" t="s">
        <v>288</v>
      </c>
      <c r="G103" s="39"/>
      <c r="H103" s="39"/>
      <c r="I103" s="143"/>
      <c r="J103" s="39"/>
      <c r="K103" s="39"/>
      <c r="L103" s="43"/>
      <c r="M103" s="230"/>
      <c r="N103" s="79"/>
      <c r="O103" s="79"/>
      <c r="P103" s="79"/>
      <c r="Q103" s="79"/>
      <c r="R103" s="79"/>
      <c r="S103" s="79"/>
      <c r="T103" s="80"/>
      <c r="AT103" s="17" t="s">
        <v>166</v>
      </c>
      <c r="AU103" s="17" t="s">
        <v>81</v>
      </c>
    </row>
    <row r="104" s="1" customFormat="1" ht="33.75" customHeight="1">
      <c r="B104" s="38"/>
      <c r="C104" s="216" t="s">
        <v>157</v>
      </c>
      <c r="D104" s="216" t="s">
        <v>159</v>
      </c>
      <c r="E104" s="217" t="s">
        <v>420</v>
      </c>
      <c r="F104" s="218" t="s">
        <v>421</v>
      </c>
      <c r="G104" s="219" t="s">
        <v>282</v>
      </c>
      <c r="H104" s="220">
        <v>4</v>
      </c>
      <c r="I104" s="221"/>
      <c r="J104" s="222">
        <f>ROUND(I104*H104,2)</f>
        <v>0</v>
      </c>
      <c r="K104" s="218" t="s">
        <v>163</v>
      </c>
      <c r="L104" s="43"/>
      <c r="M104" s="223" t="s">
        <v>19</v>
      </c>
      <c r="N104" s="224" t="s">
        <v>44</v>
      </c>
      <c r="O104" s="79"/>
      <c r="P104" s="225">
        <f>O104*H104</f>
        <v>0</v>
      </c>
      <c r="Q104" s="225">
        <v>0</v>
      </c>
      <c r="R104" s="225">
        <f>Q104*H104</f>
        <v>0</v>
      </c>
      <c r="S104" s="225">
        <v>0</v>
      </c>
      <c r="T104" s="226">
        <f>S104*H104</f>
        <v>0</v>
      </c>
      <c r="AR104" s="17" t="s">
        <v>164</v>
      </c>
      <c r="AT104" s="17" t="s">
        <v>159</v>
      </c>
      <c r="AU104" s="17" t="s">
        <v>81</v>
      </c>
      <c r="AY104" s="17" t="s">
        <v>156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7" t="s">
        <v>77</v>
      </c>
      <c r="BK104" s="227">
        <f>ROUND(I104*H104,2)</f>
        <v>0</v>
      </c>
      <c r="BL104" s="17" t="s">
        <v>164</v>
      </c>
      <c r="BM104" s="17" t="s">
        <v>422</v>
      </c>
    </row>
    <row r="105" s="1" customFormat="1">
      <c r="B105" s="38"/>
      <c r="C105" s="39"/>
      <c r="D105" s="228" t="s">
        <v>166</v>
      </c>
      <c r="E105" s="39"/>
      <c r="F105" s="229" t="s">
        <v>296</v>
      </c>
      <c r="G105" s="39"/>
      <c r="H105" s="39"/>
      <c r="I105" s="143"/>
      <c r="J105" s="39"/>
      <c r="K105" s="39"/>
      <c r="L105" s="43"/>
      <c r="M105" s="276"/>
      <c r="N105" s="277"/>
      <c r="O105" s="277"/>
      <c r="P105" s="277"/>
      <c r="Q105" s="277"/>
      <c r="R105" s="277"/>
      <c r="S105" s="277"/>
      <c r="T105" s="278"/>
      <c r="AT105" s="17" t="s">
        <v>166</v>
      </c>
      <c r="AU105" s="17" t="s">
        <v>81</v>
      </c>
    </row>
    <row r="106" s="1" customFormat="1" ht="6.96" customHeight="1">
      <c r="B106" s="57"/>
      <c r="C106" s="58"/>
      <c r="D106" s="58"/>
      <c r="E106" s="58"/>
      <c r="F106" s="58"/>
      <c r="G106" s="58"/>
      <c r="H106" s="58"/>
      <c r="I106" s="167"/>
      <c r="J106" s="58"/>
      <c r="K106" s="58"/>
      <c r="L106" s="43"/>
    </row>
  </sheetData>
  <sheetProtection sheet="1" autoFilter="0" formatColumns="0" formatRows="0" objects="1" scenarios="1" spinCount="100000" saltValue="NFIgvsaBcD5zpq+lbI6o2xwa6B3WqWbeLTW6pEYqva2qOuT9pJYG0M3gL4zfnSNMgVWzpMF7m1hYFAn1Tzltqw==" hashValue="zooHLM2zCTFsX/Pe22obqxaP5N44kllHHxdLhTARcccdUK/SA7ykruLJM7+VNyOB4Prvab0EPQcnG6nPC3aSTQ==" algorithmName="SHA-512" password="CC35"/>
  <autoFilter ref="C92:K105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114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81</v>
      </c>
    </row>
    <row r="4" ht="24.96" customHeight="1">
      <c r="B4" s="20"/>
      <c r="D4" s="140" t="s">
        <v>128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Oprava staničních kolejí č.4, 5, 6, 7 a výhybek č. 12, 13, 14, 16 v ŽST Prostřední Žleb</v>
      </c>
      <c r="F7" s="141"/>
      <c r="G7" s="141"/>
      <c r="H7" s="141"/>
      <c r="L7" s="20"/>
    </row>
    <row r="8">
      <c r="B8" s="20"/>
      <c r="D8" s="141" t="s">
        <v>129</v>
      </c>
      <c r="L8" s="20"/>
    </row>
    <row r="9" ht="16.5" customHeight="1">
      <c r="B9" s="20"/>
      <c r="E9" s="142" t="s">
        <v>130</v>
      </c>
      <c r="L9" s="20"/>
    </row>
    <row r="10" ht="12" customHeight="1">
      <c r="B10" s="20"/>
      <c r="D10" s="141" t="s">
        <v>131</v>
      </c>
      <c r="L10" s="20"/>
    </row>
    <row r="11" s="1" customFormat="1" ht="16.5" customHeight="1">
      <c r="B11" s="43"/>
      <c r="E11" s="141" t="s">
        <v>355</v>
      </c>
      <c r="F11" s="1"/>
      <c r="G11" s="1"/>
      <c r="H11" s="1"/>
      <c r="I11" s="143"/>
      <c r="L11" s="43"/>
    </row>
    <row r="12" s="1" customFormat="1" ht="12" customHeight="1">
      <c r="B12" s="43"/>
      <c r="D12" s="141" t="s">
        <v>133</v>
      </c>
      <c r="I12" s="143"/>
      <c r="L12" s="43"/>
    </row>
    <row r="13" s="1" customFormat="1" ht="36.96" customHeight="1">
      <c r="B13" s="43"/>
      <c r="E13" s="144" t="s">
        <v>423</v>
      </c>
      <c r="F13" s="1"/>
      <c r="G13" s="1"/>
      <c r="H13" s="1"/>
      <c r="I13" s="143"/>
      <c r="L13" s="43"/>
    </row>
    <row r="14" s="1" customFormat="1">
      <c r="B14" s="43"/>
      <c r="I14" s="143"/>
      <c r="L14" s="43"/>
    </row>
    <row r="15" s="1" customFormat="1" ht="12" customHeight="1">
      <c r="B15" s="43"/>
      <c r="D15" s="141" t="s">
        <v>18</v>
      </c>
      <c r="F15" s="17" t="s">
        <v>19</v>
      </c>
      <c r="I15" s="145" t="s">
        <v>20</v>
      </c>
      <c r="J15" s="17" t="s">
        <v>19</v>
      </c>
      <c r="L15" s="43"/>
    </row>
    <row r="16" s="1" customFormat="1" ht="12" customHeight="1">
      <c r="B16" s="43"/>
      <c r="D16" s="141" t="s">
        <v>21</v>
      </c>
      <c r="F16" s="17" t="s">
        <v>22</v>
      </c>
      <c r="I16" s="145" t="s">
        <v>23</v>
      </c>
      <c r="J16" s="146" t="str">
        <f>'Rekapitulace stavby'!AN8</f>
        <v>20. 3. 2019</v>
      </c>
      <c r="L16" s="43"/>
    </row>
    <row r="17" s="1" customFormat="1" ht="10.8" customHeight="1">
      <c r="B17" s="43"/>
      <c r="I17" s="143"/>
      <c r="L17" s="43"/>
    </row>
    <row r="18" s="1" customFormat="1" ht="12" customHeight="1">
      <c r="B18" s="43"/>
      <c r="D18" s="141" t="s">
        <v>25</v>
      </c>
      <c r="I18" s="145" t="s">
        <v>26</v>
      </c>
      <c r="J18" s="17" t="s">
        <v>27</v>
      </c>
      <c r="L18" s="43"/>
    </row>
    <row r="19" s="1" customFormat="1" ht="18" customHeight="1">
      <c r="B19" s="43"/>
      <c r="E19" s="17" t="s">
        <v>28</v>
      </c>
      <c r="I19" s="145" t="s">
        <v>29</v>
      </c>
      <c r="J19" s="17" t="s">
        <v>30</v>
      </c>
      <c r="L19" s="43"/>
    </row>
    <row r="20" s="1" customFormat="1" ht="6.96" customHeight="1">
      <c r="B20" s="43"/>
      <c r="I20" s="143"/>
      <c r="L20" s="43"/>
    </row>
    <row r="21" s="1" customFormat="1" ht="12" customHeight="1">
      <c r="B21" s="43"/>
      <c r="D21" s="141" t="s">
        <v>31</v>
      </c>
      <c r="I21" s="145" t="s">
        <v>26</v>
      </c>
      <c r="J21" s="33" t="str">
        <f>'Rekapitulace stavby'!AN13</f>
        <v>Vyplň údaj</v>
      </c>
      <c r="L21" s="43"/>
    </row>
    <row r="22" s="1" customFormat="1" ht="18" customHeight="1">
      <c r="B22" s="43"/>
      <c r="E22" s="33" t="str">
        <f>'Rekapitulace stavby'!E14</f>
        <v>Vyplň údaj</v>
      </c>
      <c r="F22" s="17"/>
      <c r="G22" s="17"/>
      <c r="H22" s="17"/>
      <c r="I22" s="145" t="s">
        <v>29</v>
      </c>
      <c r="J22" s="33" t="str">
        <f>'Rekapitulace stavby'!AN14</f>
        <v>Vyplň údaj</v>
      </c>
      <c r="L22" s="43"/>
    </row>
    <row r="23" s="1" customFormat="1" ht="6.96" customHeight="1">
      <c r="B23" s="43"/>
      <c r="I23" s="143"/>
      <c r="L23" s="43"/>
    </row>
    <row r="24" s="1" customFormat="1" ht="12" customHeight="1">
      <c r="B24" s="43"/>
      <c r="D24" s="141" t="s">
        <v>33</v>
      </c>
      <c r="I24" s="145" t="s">
        <v>26</v>
      </c>
      <c r="J24" s="17" t="str">
        <f>IF('Rekapitulace stavby'!AN16="","",'Rekapitulace stavby'!AN16)</f>
        <v/>
      </c>
      <c r="L24" s="43"/>
    </row>
    <row r="25" s="1" customFormat="1" ht="18" customHeight="1">
      <c r="B25" s="43"/>
      <c r="E25" s="17" t="str">
        <f>IF('Rekapitulace stavby'!E17="","",'Rekapitulace stavby'!E17)</f>
        <v xml:space="preserve"> </v>
      </c>
      <c r="I25" s="145" t="s">
        <v>29</v>
      </c>
      <c r="J25" s="17" t="str">
        <f>IF('Rekapitulace stavby'!AN17="","",'Rekapitulace stavby'!AN17)</f>
        <v/>
      </c>
      <c r="L25" s="43"/>
    </row>
    <row r="26" s="1" customFormat="1" ht="6.96" customHeight="1">
      <c r="B26" s="43"/>
      <c r="I26" s="143"/>
      <c r="L26" s="43"/>
    </row>
    <row r="27" s="1" customFormat="1" ht="12" customHeight="1">
      <c r="B27" s="43"/>
      <c r="D27" s="141" t="s">
        <v>36</v>
      </c>
      <c r="I27" s="145" t="s">
        <v>26</v>
      </c>
      <c r="J27" s="17" t="str">
        <f>IF('Rekapitulace stavby'!AN19="","",'Rekapitulace stavby'!AN19)</f>
        <v/>
      </c>
      <c r="L27" s="43"/>
    </row>
    <row r="28" s="1" customFormat="1" ht="18" customHeight="1">
      <c r="B28" s="43"/>
      <c r="E28" s="17" t="str">
        <f>IF('Rekapitulace stavby'!E20="","",'Rekapitulace stavby'!E20)</f>
        <v xml:space="preserve"> </v>
      </c>
      <c r="I28" s="145" t="s">
        <v>29</v>
      </c>
      <c r="J28" s="17" t="str">
        <f>IF('Rekapitulace stavby'!AN20="","",'Rekapitulace stavby'!AN20)</f>
        <v/>
      </c>
      <c r="L28" s="43"/>
    </row>
    <row r="29" s="1" customFormat="1" ht="6.96" customHeight="1">
      <c r="B29" s="43"/>
      <c r="I29" s="143"/>
      <c r="L29" s="43"/>
    </row>
    <row r="30" s="1" customFormat="1" ht="12" customHeight="1">
      <c r="B30" s="43"/>
      <c r="D30" s="141" t="s">
        <v>37</v>
      </c>
      <c r="I30" s="143"/>
      <c r="L30" s="43"/>
    </row>
    <row r="31" s="7" customFormat="1" ht="45" customHeight="1">
      <c r="B31" s="147"/>
      <c r="E31" s="148" t="s">
        <v>38</v>
      </c>
      <c r="F31" s="148"/>
      <c r="G31" s="148"/>
      <c r="H31" s="148"/>
      <c r="I31" s="149"/>
      <c r="L31" s="147"/>
    </row>
    <row r="32" s="1" customFormat="1" ht="6.96" customHeight="1">
      <c r="B32" s="43"/>
      <c r="I32" s="143"/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25.44" customHeight="1">
      <c r="B34" s="43"/>
      <c r="D34" s="151" t="s">
        <v>39</v>
      </c>
      <c r="I34" s="143"/>
      <c r="J34" s="152">
        <f>ROUND(J93, 2)</f>
        <v>0</v>
      </c>
      <c r="L34" s="43"/>
    </row>
    <row r="35" s="1" customFormat="1" ht="6.96" customHeight="1">
      <c r="B35" s="43"/>
      <c r="D35" s="71"/>
      <c r="E35" s="71"/>
      <c r="F35" s="71"/>
      <c r="G35" s="71"/>
      <c r="H35" s="71"/>
      <c r="I35" s="150"/>
      <c r="J35" s="71"/>
      <c r="K35" s="71"/>
      <c r="L35" s="43"/>
    </row>
    <row r="36" s="1" customFormat="1" ht="14.4" customHeight="1">
      <c r="B36" s="43"/>
      <c r="F36" s="153" t="s">
        <v>41</v>
      </c>
      <c r="I36" s="154" t="s">
        <v>40</v>
      </c>
      <c r="J36" s="153" t="s">
        <v>42</v>
      </c>
      <c r="L36" s="43"/>
    </row>
    <row r="37" s="1" customFormat="1" ht="14.4" customHeight="1">
      <c r="B37" s="43"/>
      <c r="D37" s="141" t="s">
        <v>43</v>
      </c>
      <c r="E37" s="141" t="s">
        <v>44</v>
      </c>
      <c r="F37" s="155">
        <f>ROUND((SUM(BE93:BE122)),  2)</f>
        <v>0</v>
      </c>
      <c r="I37" s="156">
        <v>0.20999999999999999</v>
      </c>
      <c r="J37" s="155">
        <f>ROUND(((SUM(BE93:BE122))*I37),  2)</f>
        <v>0</v>
      </c>
      <c r="L37" s="43"/>
    </row>
    <row r="38" s="1" customFormat="1" ht="14.4" customHeight="1">
      <c r="B38" s="43"/>
      <c r="E38" s="141" t="s">
        <v>45</v>
      </c>
      <c r="F38" s="155">
        <f>ROUND((SUM(BF93:BF122)),  2)</f>
        <v>0</v>
      </c>
      <c r="I38" s="156">
        <v>0.14999999999999999</v>
      </c>
      <c r="J38" s="155">
        <f>ROUND(((SUM(BF93:BF122))*I38),  2)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ROUND((SUM(BG93:BG122)),  2)</f>
        <v>0</v>
      </c>
      <c r="I39" s="156">
        <v>0.20999999999999999</v>
      </c>
      <c r="J39" s="155">
        <f>0</f>
        <v>0</v>
      </c>
      <c r="L39" s="43"/>
    </row>
    <row r="40" hidden="1" s="1" customFormat="1" ht="14.4" customHeight="1">
      <c r="B40" s="43"/>
      <c r="E40" s="141" t="s">
        <v>47</v>
      </c>
      <c r="F40" s="155">
        <f>ROUND((SUM(BH93:BH122)),  2)</f>
        <v>0</v>
      </c>
      <c r="I40" s="156">
        <v>0.14999999999999999</v>
      </c>
      <c r="J40" s="155">
        <f>0</f>
        <v>0</v>
      </c>
      <c r="L40" s="43"/>
    </row>
    <row r="41" hidden="1" s="1" customFormat="1" ht="14.4" customHeight="1">
      <c r="B41" s="43"/>
      <c r="E41" s="141" t="s">
        <v>48</v>
      </c>
      <c r="F41" s="155">
        <f>ROUND((SUM(BI93:BI122)),  2)</f>
        <v>0</v>
      </c>
      <c r="I41" s="156">
        <v>0</v>
      </c>
      <c r="J41" s="155">
        <f>0</f>
        <v>0</v>
      </c>
      <c r="L41" s="43"/>
    </row>
    <row r="42" s="1" customFormat="1" ht="6.96" customHeight="1">
      <c r="B42" s="43"/>
      <c r="I42" s="143"/>
      <c r="L42" s="43"/>
    </row>
    <row r="43" s="1" customFormat="1" ht="25.44" customHeight="1">
      <c r="B43" s="43"/>
      <c r="C43" s="157"/>
      <c r="D43" s="158" t="s">
        <v>49</v>
      </c>
      <c r="E43" s="159"/>
      <c r="F43" s="159"/>
      <c r="G43" s="160" t="s">
        <v>50</v>
      </c>
      <c r="H43" s="161" t="s">
        <v>51</v>
      </c>
      <c r="I43" s="162"/>
      <c r="J43" s="163">
        <f>SUM(J34:J41)</f>
        <v>0</v>
      </c>
      <c r="K43" s="164"/>
      <c r="L43" s="43"/>
    </row>
    <row r="44" s="1" customFormat="1" ht="14.4" customHeight="1"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43"/>
    </row>
    <row r="48" s="1" customFormat="1" ht="6.96" customHeight="1">
      <c r="B48" s="168"/>
      <c r="C48" s="169"/>
      <c r="D48" s="169"/>
      <c r="E48" s="169"/>
      <c r="F48" s="169"/>
      <c r="G48" s="169"/>
      <c r="H48" s="169"/>
      <c r="I48" s="170"/>
      <c r="J48" s="169"/>
      <c r="K48" s="169"/>
      <c r="L48" s="43"/>
    </row>
    <row r="49" s="1" customFormat="1" ht="24.96" customHeight="1">
      <c r="B49" s="38"/>
      <c r="C49" s="23" t="s">
        <v>135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6.96" customHeight="1">
      <c r="B50" s="38"/>
      <c r="C50" s="39"/>
      <c r="D50" s="39"/>
      <c r="E50" s="39"/>
      <c r="F50" s="39"/>
      <c r="G50" s="39"/>
      <c r="H50" s="39"/>
      <c r="I50" s="143"/>
      <c r="J50" s="39"/>
      <c r="K50" s="39"/>
      <c r="L50" s="43"/>
    </row>
    <row r="51" s="1" customFormat="1" ht="12" customHeight="1">
      <c r="B51" s="38"/>
      <c r="C51" s="32" t="s">
        <v>16</v>
      </c>
      <c r="D51" s="39"/>
      <c r="E51" s="39"/>
      <c r="F51" s="39"/>
      <c r="G51" s="39"/>
      <c r="H51" s="39"/>
      <c r="I51" s="143"/>
      <c r="J51" s="39"/>
      <c r="K51" s="39"/>
      <c r="L51" s="43"/>
    </row>
    <row r="52" s="1" customFormat="1" ht="16.5" customHeight="1">
      <c r="B52" s="38"/>
      <c r="C52" s="39"/>
      <c r="D52" s="39"/>
      <c r="E52" s="171" t="str">
        <f>E7</f>
        <v>Oprava staničních kolejí č.4, 5, 6, 7 a výhybek č. 12, 13, 14, 16 v ŽST Prostřední Žleb</v>
      </c>
      <c r="F52" s="32"/>
      <c r="G52" s="32"/>
      <c r="H52" s="32"/>
      <c r="I52" s="143"/>
      <c r="J52" s="39"/>
      <c r="K52" s="39"/>
      <c r="L52" s="43"/>
    </row>
    <row r="53" ht="12" customHeight="1">
      <c r="B53" s="21"/>
      <c r="C53" s="32" t="s">
        <v>129</v>
      </c>
      <c r="D53" s="22"/>
      <c r="E53" s="22"/>
      <c r="F53" s="22"/>
      <c r="G53" s="22"/>
      <c r="H53" s="22"/>
      <c r="I53" s="136"/>
      <c r="J53" s="22"/>
      <c r="K53" s="22"/>
      <c r="L53" s="20"/>
    </row>
    <row r="54" ht="16.5" customHeight="1">
      <c r="B54" s="21"/>
      <c r="C54" s="22"/>
      <c r="D54" s="22"/>
      <c r="E54" s="171" t="s">
        <v>130</v>
      </c>
      <c r="F54" s="22"/>
      <c r="G54" s="22"/>
      <c r="H54" s="22"/>
      <c r="I54" s="136"/>
      <c r="J54" s="22"/>
      <c r="K54" s="22"/>
      <c r="L54" s="20"/>
    </row>
    <row r="55" ht="12" customHeight="1">
      <c r="B55" s="21"/>
      <c r="C55" s="32" t="s">
        <v>131</v>
      </c>
      <c r="D55" s="22"/>
      <c r="E55" s="22"/>
      <c r="F55" s="22"/>
      <c r="G55" s="22"/>
      <c r="H55" s="22"/>
      <c r="I55" s="136"/>
      <c r="J55" s="22"/>
      <c r="K55" s="22"/>
      <c r="L55" s="20"/>
    </row>
    <row r="56" s="1" customFormat="1" ht="16.5" customHeight="1">
      <c r="B56" s="38"/>
      <c r="C56" s="39"/>
      <c r="D56" s="39"/>
      <c r="E56" s="32" t="s">
        <v>355</v>
      </c>
      <c r="F56" s="39"/>
      <c r="G56" s="39"/>
      <c r="H56" s="39"/>
      <c r="I56" s="143"/>
      <c r="J56" s="39"/>
      <c r="K56" s="39"/>
      <c r="L56" s="43"/>
    </row>
    <row r="57" s="1" customFormat="1" ht="12" customHeight="1">
      <c r="B57" s="38"/>
      <c r="C57" s="32" t="s">
        <v>133</v>
      </c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16.5" customHeight="1">
      <c r="B58" s="38"/>
      <c r="C58" s="39"/>
      <c r="D58" s="39"/>
      <c r="E58" s="64" t="str">
        <f>E13</f>
        <v>SO 02.04 - SO 02.04 - 6. SK</v>
      </c>
      <c r="F58" s="39"/>
      <c r="G58" s="39"/>
      <c r="H58" s="39"/>
      <c r="I58" s="143"/>
      <c r="J58" s="39"/>
      <c r="K58" s="39"/>
      <c r="L58" s="43"/>
    </row>
    <row r="59" s="1" customFormat="1" ht="6.96" customHeight="1">
      <c r="B59" s="38"/>
      <c r="C59" s="39"/>
      <c r="D59" s="39"/>
      <c r="E59" s="39"/>
      <c r="F59" s="39"/>
      <c r="G59" s="39"/>
      <c r="H59" s="39"/>
      <c r="I59" s="143"/>
      <c r="J59" s="39"/>
      <c r="K59" s="39"/>
      <c r="L59" s="43"/>
    </row>
    <row r="60" s="1" customFormat="1" ht="12" customHeight="1">
      <c r="B60" s="38"/>
      <c r="C60" s="32" t="s">
        <v>21</v>
      </c>
      <c r="D60" s="39"/>
      <c r="E60" s="39"/>
      <c r="F60" s="27" t="str">
        <f>F16</f>
        <v>trať 083</v>
      </c>
      <c r="G60" s="39"/>
      <c r="H60" s="39"/>
      <c r="I60" s="145" t="s">
        <v>23</v>
      </c>
      <c r="J60" s="67" t="str">
        <f>IF(J16="","",J16)</f>
        <v>20. 3. 2019</v>
      </c>
      <c r="K60" s="39"/>
      <c r="L60" s="43"/>
    </row>
    <row r="61" s="1" customFormat="1" ht="6.96" customHeight="1">
      <c r="B61" s="38"/>
      <c r="C61" s="39"/>
      <c r="D61" s="39"/>
      <c r="E61" s="39"/>
      <c r="F61" s="39"/>
      <c r="G61" s="39"/>
      <c r="H61" s="39"/>
      <c r="I61" s="143"/>
      <c r="J61" s="39"/>
      <c r="K61" s="39"/>
      <c r="L61" s="43"/>
    </row>
    <row r="62" s="1" customFormat="1" ht="13.65" customHeight="1">
      <c r="B62" s="38"/>
      <c r="C62" s="32" t="s">
        <v>25</v>
      </c>
      <c r="D62" s="39"/>
      <c r="E62" s="39"/>
      <c r="F62" s="27" t="str">
        <f>E19</f>
        <v>SŽDC s.o., OŘ Ústí n.L., ST Ústí n.L.</v>
      </c>
      <c r="G62" s="39"/>
      <c r="H62" s="39"/>
      <c r="I62" s="145" t="s">
        <v>33</v>
      </c>
      <c r="J62" s="36" t="str">
        <f>E25</f>
        <v xml:space="preserve"> </v>
      </c>
      <c r="K62" s="39"/>
      <c r="L62" s="43"/>
    </row>
    <row r="63" s="1" customFormat="1" ht="13.65" customHeight="1">
      <c r="B63" s="38"/>
      <c r="C63" s="32" t="s">
        <v>31</v>
      </c>
      <c r="D63" s="39"/>
      <c r="E63" s="39"/>
      <c r="F63" s="27" t="str">
        <f>IF(E22="","",E22)</f>
        <v>Vyplň údaj</v>
      </c>
      <c r="G63" s="39"/>
      <c r="H63" s="39"/>
      <c r="I63" s="145" t="s">
        <v>36</v>
      </c>
      <c r="J63" s="36" t="str">
        <f>E28</f>
        <v xml:space="preserve"> </v>
      </c>
      <c r="K63" s="39"/>
      <c r="L63" s="43"/>
    </row>
    <row r="64" s="1" customFormat="1" ht="10.32" customHeight="1">
      <c r="B64" s="38"/>
      <c r="C64" s="39"/>
      <c r="D64" s="39"/>
      <c r="E64" s="39"/>
      <c r="F64" s="39"/>
      <c r="G64" s="39"/>
      <c r="H64" s="39"/>
      <c r="I64" s="143"/>
      <c r="J64" s="39"/>
      <c r="K64" s="39"/>
      <c r="L64" s="43"/>
    </row>
    <row r="65" s="1" customFormat="1" ht="29.28" customHeight="1">
      <c r="B65" s="38"/>
      <c r="C65" s="172" t="s">
        <v>136</v>
      </c>
      <c r="D65" s="173"/>
      <c r="E65" s="173"/>
      <c r="F65" s="173"/>
      <c r="G65" s="173"/>
      <c r="H65" s="173"/>
      <c r="I65" s="174"/>
      <c r="J65" s="175" t="s">
        <v>137</v>
      </c>
      <c r="K65" s="173"/>
      <c r="L65" s="43"/>
    </row>
    <row r="66" s="1" customFormat="1" ht="10.32" customHeight="1">
      <c r="B66" s="38"/>
      <c r="C66" s="39"/>
      <c r="D66" s="39"/>
      <c r="E66" s="39"/>
      <c r="F66" s="39"/>
      <c r="G66" s="39"/>
      <c r="H66" s="39"/>
      <c r="I66" s="143"/>
      <c r="J66" s="39"/>
      <c r="K66" s="39"/>
      <c r="L66" s="43"/>
    </row>
    <row r="67" s="1" customFormat="1" ht="22.8" customHeight="1">
      <c r="B67" s="38"/>
      <c r="C67" s="176" t="s">
        <v>71</v>
      </c>
      <c r="D67" s="39"/>
      <c r="E67" s="39"/>
      <c r="F67" s="39"/>
      <c r="G67" s="39"/>
      <c r="H67" s="39"/>
      <c r="I67" s="143"/>
      <c r="J67" s="97">
        <f>J93</f>
        <v>0</v>
      </c>
      <c r="K67" s="39"/>
      <c r="L67" s="43"/>
      <c r="AU67" s="17" t="s">
        <v>138</v>
      </c>
    </row>
    <row r="68" s="8" customFormat="1" ht="24.96" customHeight="1">
      <c r="B68" s="177"/>
      <c r="C68" s="178"/>
      <c r="D68" s="179" t="s">
        <v>139</v>
      </c>
      <c r="E68" s="180"/>
      <c r="F68" s="180"/>
      <c r="G68" s="180"/>
      <c r="H68" s="180"/>
      <c r="I68" s="181"/>
      <c r="J68" s="182">
        <f>J94</f>
        <v>0</v>
      </c>
      <c r="K68" s="178"/>
      <c r="L68" s="183"/>
    </row>
    <row r="69" s="9" customFormat="1" ht="19.92" customHeight="1">
      <c r="B69" s="184"/>
      <c r="C69" s="120"/>
      <c r="D69" s="185" t="s">
        <v>140</v>
      </c>
      <c r="E69" s="186"/>
      <c r="F69" s="186"/>
      <c r="G69" s="186"/>
      <c r="H69" s="186"/>
      <c r="I69" s="187"/>
      <c r="J69" s="188">
        <f>J95</f>
        <v>0</v>
      </c>
      <c r="K69" s="120"/>
      <c r="L69" s="189"/>
    </row>
    <row r="70" s="1" customFormat="1" ht="21.84" customHeight="1">
      <c r="B70" s="38"/>
      <c r="C70" s="39"/>
      <c r="D70" s="39"/>
      <c r="E70" s="39"/>
      <c r="F70" s="39"/>
      <c r="G70" s="39"/>
      <c r="H70" s="39"/>
      <c r="I70" s="143"/>
      <c r="J70" s="39"/>
      <c r="K70" s="39"/>
      <c r="L70" s="43"/>
    </row>
    <row r="71" s="1" customFormat="1" ht="6.96" customHeight="1">
      <c r="B71" s="57"/>
      <c r="C71" s="58"/>
      <c r="D71" s="58"/>
      <c r="E71" s="58"/>
      <c r="F71" s="58"/>
      <c r="G71" s="58"/>
      <c r="H71" s="58"/>
      <c r="I71" s="167"/>
      <c r="J71" s="58"/>
      <c r="K71" s="58"/>
      <c r="L71" s="43"/>
    </row>
    <row r="75" s="1" customFormat="1" ht="6.96" customHeight="1">
      <c r="B75" s="59"/>
      <c r="C75" s="60"/>
      <c r="D75" s="60"/>
      <c r="E75" s="60"/>
      <c r="F75" s="60"/>
      <c r="G75" s="60"/>
      <c r="H75" s="60"/>
      <c r="I75" s="170"/>
      <c r="J75" s="60"/>
      <c r="K75" s="60"/>
      <c r="L75" s="43"/>
    </row>
    <row r="76" s="1" customFormat="1" ht="24.96" customHeight="1">
      <c r="B76" s="38"/>
      <c r="C76" s="23" t="s">
        <v>141</v>
      </c>
      <c r="D76" s="39"/>
      <c r="E76" s="39"/>
      <c r="F76" s="39"/>
      <c r="G76" s="39"/>
      <c r="H76" s="39"/>
      <c r="I76" s="143"/>
      <c r="J76" s="39"/>
      <c r="K76" s="39"/>
      <c r="L76" s="43"/>
    </row>
    <row r="77" s="1" customFormat="1" ht="6.96" customHeight="1">
      <c r="B77" s="38"/>
      <c r="C77" s="39"/>
      <c r="D77" s="39"/>
      <c r="E77" s="39"/>
      <c r="F77" s="39"/>
      <c r="G77" s="39"/>
      <c r="H77" s="39"/>
      <c r="I77" s="143"/>
      <c r="J77" s="39"/>
      <c r="K77" s="39"/>
      <c r="L77" s="43"/>
    </row>
    <row r="78" s="1" customFormat="1" ht="12" customHeight="1">
      <c r="B78" s="38"/>
      <c r="C78" s="32" t="s">
        <v>16</v>
      </c>
      <c r="D78" s="39"/>
      <c r="E78" s="39"/>
      <c r="F78" s="39"/>
      <c r="G78" s="39"/>
      <c r="H78" s="39"/>
      <c r="I78" s="143"/>
      <c r="J78" s="39"/>
      <c r="K78" s="39"/>
      <c r="L78" s="43"/>
    </row>
    <row r="79" s="1" customFormat="1" ht="16.5" customHeight="1">
      <c r="B79" s="38"/>
      <c r="C79" s="39"/>
      <c r="D79" s="39"/>
      <c r="E79" s="171" t="str">
        <f>E7</f>
        <v>Oprava staničních kolejí č.4, 5, 6, 7 a výhybek č. 12, 13, 14, 16 v ŽST Prostřední Žleb</v>
      </c>
      <c r="F79" s="32"/>
      <c r="G79" s="32"/>
      <c r="H79" s="32"/>
      <c r="I79" s="143"/>
      <c r="J79" s="39"/>
      <c r="K79" s="39"/>
      <c r="L79" s="43"/>
    </row>
    <row r="80" ht="12" customHeight="1">
      <c r="B80" s="21"/>
      <c r="C80" s="32" t="s">
        <v>129</v>
      </c>
      <c r="D80" s="22"/>
      <c r="E80" s="22"/>
      <c r="F80" s="22"/>
      <c r="G80" s="22"/>
      <c r="H80" s="22"/>
      <c r="I80" s="136"/>
      <c r="J80" s="22"/>
      <c r="K80" s="22"/>
      <c r="L80" s="20"/>
    </row>
    <row r="81" ht="16.5" customHeight="1">
      <c r="B81" s="21"/>
      <c r="C81" s="22"/>
      <c r="D81" s="22"/>
      <c r="E81" s="171" t="s">
        <v>130</v>
      </c>
      <c r="F81" s="22"/>
      <c r="G81" s="22"/>
      <c r="H81" s="22"/>
      <c r="I81" s="136"/>
      <c r="J81" s="22"/>
      <c r="K81" s="22"/>
      <c r="L81" s="20"/>
    </row>
    <row r="82" ht="12" customHeight="1">
      <c r="B82" s="21"/>
      <c r="C82" s="32" t="s">
        <v>131</v>
      </c>
      <c r="D82" s="22"/>
      <c r="E82" s="22"/>
      <c r="F82" s="22"/>
      <c r="G82" s="22"/>
      <c r="H82" s="22"/>
      <c r="I82" s="136"/>
      <c r="J82" s="22"/>
      <c r="K82" s="22"/>
      <c r="L82" s="20"/>
    </row>
    <row r="83" s="1" customFormat="1" ht="16.5" customHeight="1">
      <c r="B83" s="38"/>
      <c r="C83" s="39"/>
      <c r="D83" s="39"/>
      <c r="E83" s="32" t="s">
        <v>355</v>
      </c>
      <c r="F83" s="39"/>
      <c r="G83" s="39"/>
      <c r="H83" s="39"/>
      <c r="I83" s="143"/>
      <c r="J83" s="39"/>
      <c r="K83" s="39"/>
      <c r="L83" s="43"/>
    </row>
    <row r="84" s="1" customFormat="1" ht="12" customHeight="1">
      <c r="B84" s="38"/>
      <c r="C84" s="32" t="s">
        <v>133</v>
      </c>
      <c r="D84" s="39"/>
      <c r="E84" s="39"/>
      <c r="F84" s="39"/>
      <c r="G84" s="39"/>
      <c r="H84" s="39"/>
      <c r="I84" s="143"/>
      <c r="J84" s="39"/>
      <c r="K84" s="39"/>
      <c r="L84" s="43"/>
    </row>
    <row r="85" s="1" customFormat="1" ht="16.5" customHeight="1">
      <c r="B85" s="38"/>
      <c r="C85" s="39"/>
      <c r="D85" s="39"/>
      <c r="E85" s="64" t="str">
        <f>E13</f>
        <v>SO 02.04 - SO 02.04 - 6. SK</v>
      </c>
      <c r="F85" s="39"/>
      <c r="G85" s="39"/>
      <c r="H85" s="39"/>
      <c r="I85" s="143"/>
      <c r="J85" s="39"/>
      <c r="K85" s="39"/>
      <c r="L85" s="43"/>
    </row>
    <row r="86" s="1" customFormat="1" ht="6.96" customHeight="1">
      <c r="B86" s="38"/>
      <c r="C86" s="39"/>
      <c r="D86" s="39"/>
      <c r="E86" s="39"/>
      <c r="F86" s="39"/>
      <c r="G86" s="39"/>
      <c r="H86" s="39"/>
      <c r="I86" s="143"/>
      <c r="J86" s="39"/>
      <c r="K86" s="39"/>
      <c r="L86" s="43"/>
    </row>
    <row r="87" s="1" customFormat="1" ht="12" customHeight="1">
      <c r="B87" s="38"/>
      <c r="C87" s="32" t="s">
        <v>21</v>
      </c>
      <c r="D87" s="39"/>
      <c r="E87" s="39"/>
      <c r="F87" s="27" t="str">
        <f>F16</f>
        <v>trať 083</v>
      </c>
      <c r="G87" s="39"/>
      <c r="H87" s="39"/>
      <c r="I87" s="145" t="s">
        <v>23</v>
      </c>
      <c r="J87" s="67" t="str">
        <f>IF(J16="","",J16)</f>
        <v>20. 3. 2019</v>
      </c>
      <c r="K87" s="39"/>
      <c r="L87" s="43"/>
    </row>
    <row r="88" s="1" customFormat="1" ht="6.96" customHeight="1"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43"/>
    </row>
    <row r="89" s="1" customFormat="1" ht="13.65" customHeight="1">
      <c r="B89" s="38"/>
      <c r="C89" s="32" t="s">
        <v>25</v>
      </c>
      <c r="D89" s="39"/>
      <c r="E89" s="39"/>
      <c r="F89" s="27" t="str">
        <f>E19</f>
        <v>SŽDC s.o., OŘ Ústí n.L., ST Ústí n.L.</v>
      </c>
      <c r="G89" s="39"/>
      <c r="H89" s="39"/>
      <c r="I89" s="145" t="s">
        <v>33</v>
      </c>
      <c r="J89" s="36" t="str">
        <f>E25</f>
        <v xml:space="preserve"> </v>
      </c>
      <c r="K89" s="39"/>
      <c r="L89" s="43"/>
    </row>
    <row r="90" s="1" customFormat="1" ht="13.65" customHeight="1">
      <c r="B90" s="38"/>
      <c r="C90" s="32" t="s">
        <v>31</v>
      </c>
      <c r="D90" s="39"/>
      <c r="E90" s="39"/>
      <c r="F90" s="27" t="str">
        <f>IF(E22="","",E22)</f>
        <v>Vyplň údaj</v>
      </c>
      <c r="G90" s="39"/>
      <c r="H90" s="39"/>
      <c r="I90" s="145" t="s">
        <v>36</v>
      </c>
      <c r="J90" s="36" t="str">
        <f>E28</f>
        <v xml:space="preserve"> </v>
      </c>
      <c r="K90" s="39"/>
      <c r="L90" s="43"/>
    </row>
    <row r="91" s="1" customFormat="1" ht="10.32" customHeight="1">
      <c r="B91" s="38"/>
      <c r="C91" s="39"/>
      <c r="D91" s="39"/>
      <c r="E91" s="39"/>
      <c r="F91" s="39"/>
      <c r="G91" s="39"/>
      <c r="H91" s="39"/>
      <c r="I91" s="143"/>
      <c r="J91" s="39"/>
      <c r="K91" s="39"/>
      <c r="L91" s="43"/>
    </row>
    <row r="92" s="10" customFormat="1" ht="29.28" customHeight="1">
      <c r="B92" s="190"/>
      <c r="C92" s="191" t="s">
        <v>142</v>
      </c>
      <c r="D92" s="192" t="s">
        <v>58</v>
      </c>
      <c r="E92" s="192" t="s">
        <v>54</v>
      </c>
      <c r="F92" s="192" t="s">
        <v>55</v>
      </c>
      <c r="G92" s="192" t="s">
        <v>143</v>
      </c>
      <c r="H92" s="192" t="s">
        <v>144</v>
      </c>
      <c r="I92" s="193" t="s">
        <v>145</v>
      </c>
      <c r="J92" s="192" t="s">
        <v>137</v>
      </c>
      <c r="K92" s="194" t="s">
        <v>146</v>
      </c>
      <c r="L92" s="195"/>
      <c r="M92" s="87" t="s">
        <v>19</v>
      </c>
      <c r="N92" s="88" t="s">
        <v>43</v>
      </c>
      <c r="O92" s="88" t="s">
        <v>147</v>
      </c>
      <c r="P92" s="88" t="s">
        <v>148</v>
      </c>
      <c r="Q92" s="88" t="s">
        <v>149</v>
      </c>
      <c r="R92" s="88" t="s">
        <v>150</v>
      </c>
      <c r="S92" s="88" t="s">
        <v>151</v>
      </c>
      <c r="T92" s="89" t="s">
        <v>152</v>
      </c>
    </row>
    <row r="93" s="1" customFormat="1" ht="22.8" customHeight="1">
      <c r="B93" s="38"/>
      <c r="C93" s="94" t="s">
        <v>153</v>
      </c>
      <c r="D93" s="39"/>
      <c r="E93" s="39"/>
      <c r="F93" s="39"/>
      <c r="G93" s="39"/>
      <c r="H93" s="39"/>
      <c r="I93" s="143"/>
      <c r="J93" s="196">
        <f>BK93</f>
        <v>0</v>
      </c>
      <c r="K93" s="39"/>
      <c r="L93" s="43"/>
      <c r="M93" s="90"/>
      <c r="N93" s="91"/>
      <c r="O93" s="91"/>
      <c r="P93" s="197">
        <f>P94</f>
        <v>0</v>
      </c>
      <c r="Q93" s="91"/>
      <c r="R93" s="197">
        <f>R94</f>
        <v>4.9199999999999999</v>
      </c>
      <c r="S93" s="91"/>
      <c r="T93" s="198">
        <f>T94</f>
        <v>0</v>
      </c>
      <c r="AT93" s="17" t="s">
        <v>72</v>
      </c>
      <c r="AU93" s="17" t="s">
        <v>138</v>
      </c>
      <c r="BK93" s="199">
        <f>BK94</f>
        <v>0</v>
      </c>
    </row>
    <row r="94" s="11" customFormat="1" ht="25.92" customHeight="1">
      <c r="B94" s="200"/>
      <c r="C94" s="201"/>
      <c r="D94" s="202" t="s">
        <v>72</v>
      </c>
      <c r="E94" s="203" t="s">
        <v>154</v>
      </c>
      <c r="F94" s="203" t="s">
        <v>155</v>
      </c>
      <c r="G94" s="201"/>
      <c r="H94" s="201"/>
      <c r="I94" s="204"/>
      <c r="J94" s="205">
        <f>BK94</f>
        <v>0</v>
      </c>
      <c r="K94" s="201"/>
      <c r="L94" s="206"/>
      <c r="M94" s="207"/>
      <c r="N94" s="208"/>
      <c r="O94" s="208"/>
      <c r="P94" s="209">
        <f>P95</f>
        <v>0</v>
      </c>
      <c r="Q94" s="208"/>
      <c r="R94" s="209">
        <f>R95</f>
        <v>4.9199999999999999</v>
      </c>
      <c r="S94" s="208"/>
      <c r="T94" s="210">
        <f>T95</f>
        <v>0</v>
      </c>
      <c r="AR94" s="211" t="s">
        <v>77</v>
      </c>
      <c r="AT94" s="212" t="s">
        <v>72</v>
      </c>
      <c r="AU94" s="212" t="s">
        <v>73</v>
      </c>
      <c r="AY94" s="211" t="s">
        <v>156</v>
      </c>
      <c r="BK94" s="213">
        <f>BK95</f>
        <v>0</v>
      </c>
    </row>
    <row r="95" s="11" customFormat="1" ht="22.8" customHeight="1">
      <c r="B95" s="200"/>
      <c r="C95" s="201"/>
      <c r="D95" s="202" t="s">
        <v>72</v>
      </c>
      <c r="E95" s="214" t="s">
        <v>157</v>
      </c>
      <c r="F95" s="214" t="s">
        <v>158</v>
      </c>
      <c r="G95" s="201"/>
      <c r="H95" s="201"/>
      <c r="I95" s="204"/>
      <c r="J95" s="215">
        <f>BK95</f>
        <v>0</v>
      </c>
      <c r="K95" s="201"/>
      <c r="L95" s="206"/>
      <c r="M95" s="207"/>
      <c r="N95" s="208"/>
      <c r="O95" s="208"/>
      <c r="P95" s="209">
        <f>SUM(P96:P122)</f>
        <v>0</v>
      </c>
      <c r="Q95" s="208"/>
      <c r="R95" s="209">
        <f>SUM(R96:R122)</f>
        <v>4.9199999999999999</v>
      </c>
      <c r="S95" s="208"/>
      <c r="T95" s="210">
        <f>SUM(T96:T122)</f>
        <v>0</v>
      </c>
      <c r="AR95" s="211" t="s">
        <v>77</v>
      </c>
      <c r="AT95" s="212" t="s">
        <v>72</v>
      </c>
      <c r="AU95" s="212" t="s">
        <v>77</v>
      </c>
      <c r="AY95" s="211" t="s">
        <v>156</v>
      </c>
      <c r="BK95" s="213">
        <f>SUM(BK96:BK122)</f>
        <v>0</v>
      </c>
    </row>
    <row r="96" s="1" customFormat="1" ht="33.75" customHeight="1">
      <c r="B96" s="38"/>
      <c r="C96" s="216" t="s">
        <v>77</v>
      </c>
      <c r="D96" s="216" t="s">
        <v>159</v>
      </c>
      <c r="E96" s="217" t="s">
        <v>179</v>
      </c>
      <c r="F96" s="218" t="s">
        <v>180</v>
      </c>
      <c r="G96" s="219" t="s">
        <v>181</v>
      </c>
      <c r="H96" s="220">
        <v>2050</v>
      </c>
      <c r="I96" s="221"/>
      <c r="J96" s="222">
        <f>ROUND(I96*H96,2)</f>
        <v>0</v>
      </c>
      <c r="K96" s="218" t="s">
        <v>163</v>
      </c>
      <c r="L96" s="43"/>
      <c r="M96" s="223" t="s">
        <v>19</v>
      </c>
      <c r="N96" s="224" t="s">
        <v>44</v>
      </c>
      <c r="O96" s="79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AR96" s="17" t="s">
        <v>164</v>
      </c>
      <c r="AT96" s="17" t="s">
        <v>159</v>
      </c>
      <c r="AU96" s="17" t="s">
        <v>81</v>
      </c>
      <c r="AY96" s="17" t="s">
        <v>156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7" t="s">
        <v>77</v>
      </c>
      <c r="BK96" s="227">
        <f>ROUND(I96*H96,2)</f>
        <v>0</v>
      </c>
      <c r="BL96" s="17" t="s">
        <v>164</v>
      </c>
      <c r="BM96" s="17" t="s">
        <v>424</v>
      </c>
    </row>
    <row r="97" s="1" customFormat="1">
      <c r="B97" s="38"/>
      <c r="C97" s="39"/>
      <c r="D97" s="228" t="s">
        <v>166</v>
      </c>
      <c r="E97" s="39"/>
      <c r="F97" s="229" t="s">
        <v>183</v>
      </c>
      <c r="G97" s="39"/>
      <c r="H97" s="39"/>
      <c r="I97" s="143"/>
      <c r="J97" s="39"/>
      <c r="K97" s="39"/>
      <c r="L97" s="43"/>
      <c r="M97" s="230"/>
      <c r="N97" s="79"/>
      <c r="O97" s="79"/>
      <c r="P97" s="79"/>
      <c r="Q97" s="79"/>
      <c r="R97" s="79"/>
      <c r="S97" s="79"/>
      <c r="T97" s="80"/>
      <c r="AT97" s="17" t="s">
        <v>166</v>
      </c>
      <c r="AU97" s="17" t="s">
        <v>81</v>
      </c>
    </row>
    <row r="98" s="1" customFormat="1" ht="22.5" customHeight="1">
      <c r="B98" s="38"/>
      <c r="C98" s="242" t="s">
        <v>81</v>
      </c>
      <c r="D98" s="242" t="s">
        <v>185</v>
      </c>
      <c r="E98" s="243" t="s">
        <v>311</v>
      </c>
      <c r="F98" s="244" t="s">
        <v>312</v>
      </c>
      <c r="G98" s="245" t="s">
        <v>162</v>
      </c>
      <c r="H98" s="246">
        <v>4100</v>
      </c>
      <c r="I98" s="247"/>
      <c r="J98" s="248">
        <f>ROUND(I98*H98,2)</f>
        <v>0</v>
      </c>
      <c r="K98" s="244" t="s">
        <v>163</v>
      </c>
      <c r="L98" s="249"/>
      <c r="M98" s="250" t="s">
        <v>19</v>
      </c>
      <c r="N98" s="251" t="s">
        <v>44</v>
      </c>
      <c r="O98" s="79"/>
      <c r="P98" s="225">
        <f>O98*H98</f>
        <v>0</v>
      </c>
      <c r="Q98" s="225">
        <v>0.0011100000000000001</v>
      </c>
      <c r="R98" s="225">
        <f>Q98*H98</f>
        <v>4.5510000000000002</v>
      </c>
      <c r="S98" s="225">
        <v>0</v>
      </c>
      <c r="T98" s="226">
        <f>S98*H98</f>
        <v>0</v>
      </c>
      <c r="AR98" s="17" t="s">
        <v>188</v>
      </c>
      <c r="AT98" s="17" t="s">
        <v>185</v>
      </c>
      <c r="AU98" s="17" t="s">
        <v>81</v>
      </c>
      <c r="AY98" s="17" t="s">
        <v>156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7" t="s">
        <v>77</v>
      </c>
      <c r="BK98" s="227">
        <f>ROUND(I98*H98,2)</f>
        <v>0</v>
      </c>
      <c r="BL98" s="17" t="s">
        <v>164</v>
      </c>
      <c r="BM98" s="17" t="s">
        <v>425</v>
      </c>
    </row>
    <row r="99" s="1" customFormat="1" ht="22.5" customHeight="1">
      <c r="B99" s="38"/>
      <c r="C99" s="242" t="s">
        <v>89</v>
      </c>
      <c r="D99" s="242" t="s">
        <v>185</v>
      </c>
      <c r="E99" s="243" t="s">
        <v>314</v>
      </c>
      <c r="F99" s="244" t="s">
        <v>315</v>
      </c>
      <c r="G99" s="245" t="s">
        <v>162</v>
      </c>
      <c r="H99" s="246">
        <v>2050</v>
      </c>
      <c r="I99" s="247"/>
      <c r="J99" s="248">
        <f>ROUND(I99*H99,2)</f>
        <v>0</v>
      </c>
      <c r="K99" s="244" t="s">
        <v>163</v>
      </c>
      <c r="L99" s="249"/>
      <c r="M99" s="250" t="s">
        <v>19</v>
      </c>
      <c r="N99" s="251" t="s">
        <v>44</v>
      </c>
      <c r="O99" s="79"/>
      <c r="P99" s="225">
        <f>O99*H99</f>
        <v>0</v>
      </c>
      <c r="Q99" s="225">
        <v>0.00018000000000000001</v>
      </c>
      <c r="R99" s="225">
        <f>Q99*H99</f>
        <v>0.36900000000000005</v>
      </c>
      <c r="S99" s="225">
        <v>0</v>
      </c>
      <c r="T99" s="226">
        <f>S99*H99</f>
        <v>0</v>
      </c>
      <c r="AR99" s="17" t="s">
        <v>188</v>
      </c>
      <c r="AT99" s="17" t="s">
        <v>185</v>
      </c>
      <c r="AU99" s="17" t="s">
        <v>81</v>
      </c>
      <c r="AY99" s="17" t="s">
        <v>156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7" t="s">
        <v>77</v>
      </c>
      <c r="BK99" s="227">
        <f>ROUND(I99*H99,2)</f>
        <v>0</v>
      </c>
      <c r="BL99" s="17" t="s">
        <v>164</v>
      </c>
      <c r="BM99" s="17" t="s">
        <v>426</v>
      </c>
    </row>
    <row r="100" s="1" customFormat="1" ht="33.75" customHeight="1">
      <c r="B100" s="38"/>
      <c r="C100" s="216" t="s">
        <v>164</v>
      </c>
      <c r="D100" s="216" t="s">
        <v>159</v>
      </c>
      <c r="E100" s="217" t="s">
        <v>275</v>
      </c>
      <c r="F100" s="218" t="s">
        <v>276</v>
      </c>
      <c r="G100" s="219" t="s">
        <v>277</v>
      </c>
      <c r="H100" s="220">
        <v>16</v>
      </c>
      <c r="I100" s="221"/>
      <c r="J100" s="222">
        <f>ROUND(I100*H100,2)</f>
        <v>0</v>
      </c>
      <c r="K100" s="218" t="s">
        <v>163</v>
      </c>
      <c r="L100" s="43"/>
      <c r="M100" s="223" t="s">
        <v>19</v>
      </c>
      <c r="N100" s="224" t="s">
        <v>44</v>
      </c>
      <c r="O100" s="79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AR100" s="17" t="s">
        <v>164</v>
      </c>
      <c r="AT100" s="17" t="s">
        <v>159</v>
      </c>
      <c r="AU100" s="17" t="s">
        <v>81</v>
      </c>
      <c r="AY100" s="17" t="s">
        <v>156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7" t="s">
        <v>77</v>
      </c>
      <c r="BK100" s="227">
        <f>ROUND(I100*H100,2)</f>
        <v>0</v>
      </c>
      <c r="BL100" s="17" t="s">
        <v>164</v>
      </c>
      <c r="BM100" s="17" t="s">
        <v>427</v>
      </c>
    </row>
    <row r="101" s="1" customFormat="1">
      <c r="B101" s="38"/>
      <c r="C101" s="39"/>
      <c r="D101" s="228" t="s">
        <v>166</v>
      </c>
      <c r="E101" s="39"/>
      <c r="F101" s="229" t="s">
        <v>279</v>
      </c>
      <c r="G101" s="39"/>
      <c r="H101" s="39"/>
      <c r="I101" s="143"/>
      <c r="J101" s="39"/>
      <c r="K101" s="39"/>
      <c r="L101" s="43"/>
      <c r="M101" s="230"/>
      <c r="N101" s="79"/>
      <c r="O101" s="79"/>
      <c r="P101" s="79"/>
      <c r="Q101" s="79"/>
      <c r="R101" s="79"/>
      <c r="S101" s="79"/>
      <c r="T101" s="80"/>
      <c r="AT101" s="17" t="s">
        <v>166</v>
      </c>
      <c r="AU101" s="17" t="s">
        <v>81</v>
      </c>
    </row>
    <row r="102" s="12" customFormat="1">
      <c r="B102" s="231"/>
      <c r="C102" s="232"/>
      <c r="D102" s="228" t="s">
        <v>177</v>
      </c>
      <c r="E102" s="233" t="s">
        <v>19</v>
      </c>
      <c r="F102" s="234" t="s">
        <v>428</v>
      </c>
      <c r="G102" s="232"/>
      <c r="H102" s="235">
        <v>16</v>
      </c>
      <c r="I102" s="236"/>
      <c r="J102" s="232"/>
      <c r="K102" s="232"/>
      <c r="L102" s="237"/>
      <c r="M102" s="238"/>
      <c r="N102" s="239"/>
      <c r="O102" s="239"/>
      <c r="P102" s="239"/>
      <c r="Q102" s="239"/>
      <c r="R102" s="239"/>
      <c r="S102" s="239"/>
      <c r="T102" s="240"/>
      <c r="AT102" s="241" t="s">
        <v>177</v>
      </c>
      <c r="AU102" s="241" t="s">
        <v>81</v>
      </c>
      <c r="AV102" s="12" t="s">
        <v>81</v>
      </c>
      <c r="AW102" s="12" t="s">
        <v>35</v>
      </c>
      <c r="AX102" s="12" t="s">
        <v>77</v>
      </c>
      <c r="AY102" s="241" t="s">
        <v>156</v>
      </c>
    </row>
    <row r="103" s="1" customFormat="1" ht="45" customHeight="1">
      <c r="B103" s="38"/>
      <c r="C103" s="216" t="s">
        <v>157</v>
      </c>
      <c r="D103" s="216" t="s">
        <v>159</v>
      </c>
      <c r="E103" s="217" t="s">
        <v>319</v>
      </c>
      <c r="F103" s="218" t="s">
        <v>320</v>
      </c>
      <c r="G103" s="219" t="s">
        <v>277</v>
      </c>
      <c r="H103" s="220">
        <v>10</v>
      </c>
      <c r="I103" s="221"/>
      <c r="J103" s="222">
        <f>ROUND(I103*H103,2)</f>
        <v>0</v>
      </c>
      <c r="K103" s="218" t="s">
        <v>163</v>
      </c>
      <c r="L103" s="43"/>
      <c r="M103" s="223" t="s">
        <v>19</v>
      </c>
      <c r="N103" s="224" t="s">
        <v>44</v>
      </c>
      <c r="O103" s="79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AR103" s="17" t="s">
        <v>164</v>
      </c>
      <c r="AT103" s="17" t="s">
        <v>159</v>
      </c>
      <c r="AU103" s="17" t="s">
        <v>81</v>
      </c>
      <c r="AY103" s="17" t="s">
        <v>156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7" t="s">
        <v>77</v>
      </c>
      <c r="BK103" s="227">
        <f>ROUND(I103*H103,2)</f>
        <v>0</v>
      </c>
      <c r="BL103" s="17" t="s">
        <v>164</v>
      </c>
      <c r="BM103" s="17" t="s">
        <v>429</v>
      </c>
    </row>
    <row r="104" s="1" customFormat="1">
      <c r="B104" s="38"/>
      <c r="C104" s="39"/>
      <c r="D104" s="228" t="s">
        <v>166</v>
      </c>
      <c r="E104" s="39"/>
      <c r="F104" s="229" t="s">
        <v>322</v>
      </c>
      <c r="G104" s="39"/>
      <c r="H104" s="39"/>
      <c r="I104" s="143"/>
      <c r="J104" s="39"/>
      <c r="K104" s="39"/>
      <c r="L104" s="43"/>
      <c r="M104" s="230"/>
      <c r="N104" s="79"/>
      <c r="O104" s="79"/>
      <c r="P104" s="79"/>
      <c r="Q104" s="79"/>
      <c r="R104" s="79"/>
      <c r="S104" s="79"/>
      <c r="T104" s="80"/>
      <c r="AT104" s="17" t="s">
        <v>166</v>
      </c>
      <c r="AU104" s="17" t="s">
        <v>81</v>
      </c>
    </row>
    <row r="105" s="1" customFormat="1" ht="45" customHeight="1">
      <c r="B105" s="38"/>
      <c r="C105" s="216" t="s">
        <v>184</v>
      </c>
      <c r="D105" s="216" t="s">
        <v>159</v>
      </c>
      <c r="E105" s="217" t="s">
        <v>323</v>
      </c>
      <c r="F105" s="218" t="s">
        <v>324</v>
      </c>
      <c r="G105" s="219" t="s">
        <v>282</v>
      </c>
      <c r="H105" s="220">
        <v>12</v>
      </c>
      <c r="I105" s="221"/>
      <c r="J105" s="222">
        <f>ROUND(I105*H105,2)</f>
        <v>0</v>
      </c>
      <c r="K105" s="218" t="s">
        <v>163</v>
      </c>
      <c r="L105" s="43"/>
      <c r="M105" s="223" t="s">
        <v>19</v>
      </c>
      <c r="N105" s="224" t="s">
        <v>44</v>
      </c>
      <c r="O105" s="79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AR105" s="17" t="s">
        <v>164</v>
      </c>
      <c r="AT105" s="17" t="s">
        <v>159</v>
      </c>
      <c r="AU105" s="17" t="s">
        <v>81</v>
      </c>
      <c r="AY105" s="17" t="s">
        <v>156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7" t="s">
        <v>77</v>
      </c>
      <c r="BK105" s="227">
        <f>ROUND(I105*H105,2)</f>
        <v>0</v>
      </c>
      <c r="BL105" s="17" t="s">
        <v>164</v>
      </c>
      <c r="BM105" s="17" t="s">
        <v>430</v>
      </c>
    </row>
    <row r="106" s="1" customFormat="1">
      <c r="B106" s="38"/>
      <c r="C106" s="39"/>
      <c r="D106" s="228" t="s">
        <v>166</v>
      </c>
      <c r="E106" s="39"/>
      <c r="F106" s="229" t="s">
        <v>284</v>
      </c>
      <c r="G106" s="39"/>
      <c r="H106" s="39"/>
      <c r="I106" s="143"/>
      <c r="J106" s="39"/>
      <c r="K106" s="39"/>
      <c r="L106" s="43"/>
      <c r="M106" s="230"/>
      <c r="N106" s="79"/>
      <c r="O106" s="79"/>
      <c r="P106" s="79"/>
      <c r="Q106" s="79"/>
      <c r="R106" s="79"/>
      <c r="S106" s="79"/>
      <c r="T106" s="80"/>
      <c r="AT106" s="17" t="s">
        <v>166</v>
      </c>
      <c r="AU106" s="17" t="s">
        <v>81</v>
      </c>
    </row>
    <row r="107" s="1" customFormat="1" ht="33.75" customHeight="1">
      <c r="B107" s="38"/>
      <c r="C107" s="216" t="s">
        <v>190</v>
      </c>
      <c r="D107" s="216" t="s">
        <v>159</v>
      </c>
      <c r="E107" s="217" t="s">
        <v>326</v>
      </c>
      <c r="F107" s="218" t="s">
        <v>327</v>
      </c>
      <c r="G107" s="219" t="s">
        <v>277</v>
      </c>
      <c r="H107" s="220">
        <v>1220</v>
      </c>
      <c r="I107" s="221"/>
      <c r="J107" s="222">
        <f>ROUND(I107*H107,2)</f>
        <v>0</v>
      </c>
      <c r="K107" s="218" t="s">
        <v>163</v>
      </c>
      <c r="L107" s="43"/>
      <c r="M107" s="223" t="s">
        <v>19</v>
      </c>
      <c r="N107" s="224" t="s">
        <v>44</v>
      </c>
      <c r="O107" s="79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AR107" s="17" t="s">
        <v>164</v>
      </c>
      <c r="AT107" s="17" t="s">
        <v>159</v>
      </c>
      <c r="AU107" s="17" t="s">
        <v>81</v>
      </c>
      <c r="AY107" s="17" t="s">
        <v>156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7" t="s">
        <v>77</v>
      </c>
      <c r="BK107" s="227">
        <f>ROUND(I107*H107,2)</f>
        <v>0</v>
      </c>
      <c r="BL107" s="17" t="s">
        <v>164</v>
      </c>
      <c r="BM107" s="17" t="s">
        <v>431</v>
      </c>
    </row>
    <row r="108" s="1" customFormat="1">
      <c r="B108" s="38"/>
      <c r="C108" s="39"/>
      <c r="D108" s="228" t="s">
        <v>166</v>
      </c>
      <c r="E108" s="39"/>
      <c r="F108" s="229" t="s">
        <v>288</v>
      </c>
      <c r="G108" s="39"/>
      <c r="H108" s="39"/>
      <c r="I108" s="143"/>
      <c r="J108" s="39"/>
      <c r="K108" s="39"/>
      <c r="L108" s="43"/>
      <c r="M108" s="230"/>
      <c r="N108" s="79"/>
      <c r="O108" s="79"/>
      <c r="P108" s="79"/>
      <c r="Q108" s="79"/>
      <c r="R108" s="79"/>
      <c r="S108" s="79"/>
      <c r="T108" s="80"/>
      <c r="AT108" s="17" t="s">
        <v>166</v>
      </c>
      <c r="AU108" s="17" t="s">
        <v>81</v>
      </c>
    </row>
    <row r="109" s="1" customFormat="1" ht="33.75" customHeight="1">
      <c r="B109" s="38"/>
      <c r="C109" s="216" t="s">
        <v>188</v>
      </c>
      <c r="D109" s="216" t="s">
        <v>159</v>
      </c>
      <c r="E109" s="217" t="s">
        <v>329</v>
      </c>
      <c r="F109" s="218" t="s">
        <v>330</v>
      </c>
      <c r="G109" s="219" t="s">
        <v>277</v>
      </c>
      <c r="H109" s="220">
        <v>1220</v>
      </c>
      <c r="I109" s="221"/>
      <c r="J109" s="222">
        <f>ROUND(I109*H109,2)</f>
        <v>0</v>
      </c>
      <c r="K109" s="218" t="s">
        <v>163</v>
      </c>
      <c r="L109" s="43"/>
      <c r="M109" s="223" t="s">
        <v>19</v>
      </c>
      <c r="N109" s="224" t="s">
        <v>44</v>
      </c>
      <c r="O109" s="79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AR109" s="17" t="s">
        <v>164</v>
      </c>
      <c r="AT109" s="17" t="s">
        <v>159</v>
      </c>
      <c r="AU109" s="17" t="s">
        <v>81</v>
      </c>
      <c r="AY109" s="17" t="s">
        <v>156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7" t="s">
        <v>77</v>
      </c>
      <c r="BK109" s="227">
        <f>ROUND(I109*H109,2)</f>
        <v>0</v>
      </c>
      <c r="BL109" s="17" t="s">
        <v>164</v>
      </c>
      <c r="BM109" s="17" t="s">
        <v>432</v>
      </c>
    </row>
    <row r="110" s="1" customFormat="1">
      <c r="B110" s="38"/>
      <c r="C110" s="39"/>
      <c r="D110" s="228" t="s">
        <v>166</v>
      </c>
      <c r="E110" s="39"/>
      <c r="F110" s="229" t="s">
        <v>288</v>
      </c>
      <c r="G110" s="39"/>
      <c r="H110" s="39"/>
      <c r="I110" s="143"/>
      <c r="J110" s="39"/>
      <c r="K110" s="39"/>
      <c r="L110" s="43"/>
      <c r="M110" s="230"/>
      <c r="N110" s="79"/>
      <c r="O110" s="79"/>
      <c r="P110" s="79"/>
      <c r="Q110" s="79"/>
      <c r="R110" s="79"/>
      <c r="S110" s="79"/>
      <c r="T110" s="80"/>
      <c r="AT110" s="17" t="s">
        <v>166</v>
      </c>
      <c r="AU110" s="17" t="s">
        <v>81</v>
      </c>
    </row>
    <row r="111" s="1" customFormat="1" ht="33.75" customHeight="1">
      <c r="B111" s="38"/>
      <c r="C111" s="216" t="s">
        <v>198</v>
      </c>
      <c r="D111" s="216" t="s">
        <v>159</v>
      </c>
      <c r="E111" s="217" t="s">
        <v>293</v>
      </c>
      <c r="F111" s="218" t="s">
        <v>294</v>
      </c>
      <c r="G111" s="219" t="s">
        <v>282</v>
      </c>
      <c r="H111" s="220">
        <v>4</v>
      </c>
      <c r="I111" s="221"/>
      <c r="J111" s="222">
        <f>ROUND(I111*H111,2)</f>
        <v>0</v>
      </c>
      <c r="K111" s="218" t="s">
        <v>163</v>
      </c>
      <c r="L111" s="43"/>
      <c r="M111" s="223" t="s">
        <v>19</v>
      </c>
      <c r="N111" s="224" t="s">
        <v>44</v>
      </c>
      <c r="O111" s="79"/>
      <c r="P111" s="225">
        <f>O111*H111</f>
        <v>0</v>
      </c>
      <c r="Q111" s="225">
        <v>0</v>
      </c>
      <c r="R111" s="225">
        <f>Q111*H111</f>
        <v>0</v>
      </c>
      <c r="S111" s="225">
        <v>0</v>
      </c>
      <c r="T111" s="226">
        <f>S111*H111</f>
        <v>0</v>
      </c>
      <c r="AR111" s="17" t="s">
        <v>164</v>
      </c>
      <c r="AT111" s="17" t="s">
        <v>159</v>
      </c>
      <c r="AU111" s="17" t="s">
        <v>81</v>
      </c>
      <c r="AY111" s="17" t="s">
        <v>156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7" t="s">
        <v>77</v>
      </c>
      <c r="BK111" s="227">
        <f>ROUND(I111*H111,2)</f>
        <v>0</v>
      </c>
      <c r="BL111" s="17" t="s">
        <v>164</v>
      </c>
      <c r="BM111" s="17" t="s">
        <v>433</v>
      </c>
    </row>
    <row r="112" s="1" customFormat="1">
      <c r="B112" s="38"/>
      <c r="C112" s="39"/>
      <c r="D112" s="228" t="s">
        <v>166</v>
      </c>
      <c r="E112" s="39"/>
      <c r="F112" s="229" t="s">
        <v>296</v>
      </c>
      <c r="G112" s="39"/>
      <c r="H112" s="39"/>
      <c r="I112" s="143"/>
      <c r="J112" s="39"/>
      <c r="K112" s="39"/>
      <c r="L112" s="43"/>
      <c r="M112" s="230"/>
      <c r="N112" s="79"/>
      <c r="O112" s="79"/>
      <c r="P112" s="79"/>
      <c r="Q112" s="79"/>
      <c r="R112" s="79"/>
      <c r="S112" s="79"/>
      <c r="T112" s="80"/>
      <c r="AT112" s="17" t="s">
        <v>166</v>
      </c>
      <c r="AU112" s="17" t="s">
        <v>81</v>
      </c>
    </row>
    <row r="113" s="1" customFormat="1" ht="78.75" customHeight="1">
      <c r="B113" s="38"/>
      <c r="C113" s="216" t="s">
        <v>202</v>
      </c>
      <c r="D113" s="216" t="s">
        <v>159</v>
      </c>
      <c r="E113" s="217" t="s">
        <v>222</v>
      </c>
      <c r="F113" s="218" t="s">
        <v>223</v>
      </c>
      <c r="G113" s="219" t="s">
        <v>224</v>
      </c>
      <c r="H113" s="220">
        <v>0.36899999999999999</v>
      </c>
      <c r="I113" s="221"/>
      <c r="J113" s="222">
        <f>ROUND(I113*H113,2)</f>
        <v>0</v>
      </c>
      <c r="K113" s="218" t="s">
        <v>163</v>
      </c>
      <c r="L113" s="43"/>
      <c r="M113" s="223" t="s">
        <v>19</v>
      </c>
      <c r="N113" s="224" t="s">
        <v>44</v>
      </c>
      <c r="O113" s="79"/>
      <c r="P113" s="225">
        <f>O113*H113</f>
        <v>0</v>
      </c>
      <c r="Q113" s="225">
        <v>0</v>
      </c>
      <c r="R113" s="225">
        <f>Q113*H113</f>
        <v>0</v>
      </c>
      <c r="S113" s="225">
        <v>0</v>
      </c>
      <c r="T113" s="226">
        <f>S113*H113</f>
        <v>0</v>
      </c>
      <c r="AR113" s="17" t="s">
        <v>164</v>
      </c>
      <c r="AT113" s="17" t="s">
        <v>159</v>
      </c>
      <c r="AU113" s="17" t="s">
        <v>81</v>
      </c>
      <c r="AY113" s="17" t="s">
        <v>156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7" t="s">
        <v>77</v>
      </c>
      <c r="BK113" s="227">
        <f>ROUND(I113*H113,2)</f>
        <v>0</v>
      </c>
      <c r="BL113" s="17" t="s">
        <v>164</v>
      </c>
      <c r="BM113" s="17" t="s">
        <v>434</v>
      </c>
    </row>
    <row r="114" s="1" customFormat="1">
      <c r="B114" s="38"/>
      <c r="C114" s="39"/>
      <c r="D114" s="228" t="s">
        <v>166</v>
      </c>
      <c r="E114" s="39"/>
      <c r="F114" s="229" t="s">
        <v>226</v>
      </c>
      <c r="G114" s="39"/>
      <c r="H114" s="39"/>
      <c r="I114" s="143"/>
      <c r="J114" s="39"/>
      <c r="K114" s="39"/>
      <c r="L114" s="43"/>
      <c r="M114" s="230"/>
      <c r="N114" s="79"/>
      <c r="O114" s="79"/>
      <c r="P114" s="79"/>
      <c r="Q114" s="79"/>
      <c r="R114" s="79"/>
      <c r="S114" s="79"/>
      <c r="T114" s="80"/>
      <c r="AT114" s="17" t="s">
        <v>166</v>
      </c>
      <c r="AU114" s="17" t="s">
        <v>81</v>
      </c>
    </row>
    <row r="115" s="13" customFormat="1">
      <c r="B115" s="252"/>
      <c r="C115" s="253"/>
      <c r="D115" s="228" t="s">
        <v>177</v>
      </c>
      <c r="E115" s="254" t="s">
        <v>19</v>
      </c>
      <c r="F115" s="255" t="s">
        <v>334</v>
      </c>
      <c r="G115" s="253"/>
      <c r="H115" s="254" t="s">
        <v>19</v>
      </c>
      <c r="I115" s="256"/>
      <c r="J115" s="253"/>
      <c r="K115" s="253"/>
      <c r="L115" s="257"/>
      <c r="M115" s="258"/>
      <c r="N115" s="259"/>
      <c r="O115" s="259"/>
      <c r="P115" s="259"/>
      <c r="Q115" s="259"/>
      <c r="R115" s="259"/>
      <c r="S115" s="259"/>
      <c r="T115" s="260"/>
      <c r="AT115" s="261" t="s">
        <v>177</v>
      </c>
      <c r="AU115" s="261" t="s">
        <v>81</v>
      </c>
      <c r="AV115" s="13" t="s">
        <v>77</v>
      </c>
      <c r="AW115" s="13" t="s">
        <v>35</v>
      </c>
      <c r="AX115" s="13" t="s">
        <v>73</v>
      </c>
      <c r="AY115" s="261" t="s">
        <v>156</v>
      </c>
    </row>
    <row r="116" s="12" customFormat="1">
      <c r="B116" s="231"/>
      <c r="C116" s="232"/>
      <c r="D116" s="228" t="s">
        <v>177</v>
      </c>
      <c r="E116" s="233" t="s">
        <v>19</v>
      </c>
      <c r="F116" s="234" t="s">
        <v>435</v>
      </c>
      <c r="G116" s="232"/>
      <c r="H116" s="235">
        <v>0.36899999999999999</v>
      </c>
      <c r="I116" s="236"/>
      <c r="J116" s="232"/>
      <c r="K116" s="232"/>
      <c r="L116" s="237"/>
      <c r="M116" s="238"/>
      <c r="N116" s="239"/>
      <c r="O116" s="239"/>
      <c r="P116" s="239"/>
      <c r="Q116" s="239"/>
      <c r="R116" s="239"/>
      <c r="S116" s="239"/>
      <c r="T116" s="240"/>
      <c r="AT116" s="241" t="s">
        <v>177</v>
      </c>
      <c r="AU116" s="241" t="s">
        <v>81</v>
      </c>
      <c r="AV116" s="12" t="s">
        <v>81</v>
      </c>
      <c r="AW116" s="12" t="s">
        <v>35</v>
      </c>
      <c r="AX116" s="12" t="s">
        <v>77</v>
      </c>
      <c r="AY116" s="241" t="s">
        <v>156</v>
      </c>
    </row>
    <row r="117" s="1" customFormat="1" ht="33.75" customHeight="1">
      <c r="B117" s="38"/>
      <c r="C117" s="216" t="s">
        <v>206</v>
      </c>
      <c r="D117" s="216" t="s">
        <v>159</v>
      </c>
      <c r="E117" s="217" t="s">
        <v>243</v>
      </c>
      <c r="F117" s="218" t="s">
        <v>244</v>
      </c>
      <c r="G117" s="219" t="s">
        <v>224</v>
      </c>
      <c r="H117" s="220">
        <v>0.36899999999999999</v>
      </c>
      <c r="I117" s="221"/>
      <c r="J117" s="222">
        <f>ROUND(I117*H117,2)</f>
        <v>0</v>
      </c>
      <c r="K117" s="218" t="s">
        <v>163</v>
      </c>
      <c r="L117" s="43"/>
      <c r="M117" s="223" t="s">
        <v>19</v>
      </c>
      <c r="N117" s="224" t="s">
        <v>44</v>
      </c>
      <c r="O117" s="79"/>
      <c r="P117" s="225">
        <f>O117*H117</f>
        <v>0</v>
      </c>
      <c r="Q117" s="225">
        <v>0</v>
      </c>
      <c r="R117" s="225">
        <f>Q117*H117</f>
        <v>0</v>
      </c>
      <c r="S117" s="225">
        <v>0</v>
      </c>
      <c r="T117" s="226">
        <f>S117*H117</f>
        <v>0</v>
      </c>
      <c r="AR117" s="17" t="s">
        <v>164</v>
      </c>
      <c r="AT117" s="17" t="s">
        <v>159</v>
      </c>
      <c r="AU117" s="17" t="s">
        <v>81</v>
      </c>
      <c r="AY117" s="17" t="s">
        <v>156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7" t="s">
        <v>77</v>
      </c>
      <c r="BK117" s="227">
        <f>ROUND(I117*H117,2)</f>
        <v>0</v>
      </c>
      <c r="BL117" s="17" t="s">
        <v>164</v>
      </c>
      <c r="BM117" s="17" t="s">
        <v>436</v>
      </c>
    </row>
    <row r="118" s="1" customFormat="1">
      <c r="B118" s="38"/>
      <c r="C118" s="39"/>
      <c r="D118" s="228" t="s">
        <v>166</v>
      </c>
      <c r="E118" s="39"/>
      <c r="F118" s="229" t="s">
        <v>237</v>
      </c>
      <c r="G118" s="39"/>
      <c r="H118" s="39"/>
      <c r="I118" s="143"/>
      <c r="J118" s="39"/>
      <c r="K118" s="39"/>
      <c r="L118" s="43"/>
      <c r="M118" s="230"/>
      <c r="N118" s="79"/>
      <c r="O118" s="79"/>
      <c r="P118" s="79"/>
      <c r="Q118" s="79"/>
      <c r="R118" s="79"/>
      <c r="S118" s="79"/>
      <c r="T118" s="80"/>
      <c r="AT118" s="17" t="s">
        <v>166</v>
      </c>
      <c r="AU118" s="17" t="s">
        <v>81</v>
      </c>
    </row>
    <row r="119" s="1" customFormat="1" ht="78.75" customHeight="1">
      <c r="B119" s="38"/>
      <c r="C119" s="216" t="s">
        <v>211</v>
      </c>
      <c r="D119" s="216" t="s">
        <v>159</v>
      </c>
      <c r="E119" s="217" t="s">
        <v>246</v>
      </c>
      <c r="F119" s="218" t="s">
        <v>247</v>
      </c>
      <c r="G119" s="219" t="s">
        <v>224</v>
      </c>
      <c r="H119" s="220">
        <v>4.9199999999999999</v>
      </c>
      <c r="I119" s="221"/>
      <c r="J119" s="222">
        <f>ROUND(I119*H119,2)</f>
        <v>0</v>
      </c>
      <c r="K119" s="218" t="s">
        <v>163</v>
      </c>
      <c r="L119" s="43"/>
      <c r="M119" s="223" t="s">
        <v>19</v>
      </c>
      <c r="N119" s="224" t="s">
        <v>44</v>
      </c>
      <c r="O119" s="79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6">
        <f>S119*H119</f>
        <v>0</v>
      </c>
      <c r="AR119" s="17" t="s">
        <v>164</v>
      </c>
      <c r="AT119" s="17" t="s">
        <v>159</v>
      </c>
      <c r="AU119" s="17" t="s">
        <v>81</v>
      </c>
      <c r="AY119" s="17" t="s">
        <v>156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7" t="s">
        <v>77</v>
      </c>
      <c r="BK119" s="227">
        <f>ROUND(I119*H119,2)</f>
        <v>0</v>
      </c>
      <c r="BL119" s="17" t="s">
        <v>164</v>
      </c>
      <c r="BM119" s="17" t="s">
        <v>437</v>
      </c>
    </row>
    <row r="120" s="1" customFormat="1">
      <c r="B120" s="38"/>
      <c r="C120" s="39"/>
      <c r="D120" s="228" t="s">
        <v>166</v>
      </c>
      <c r="E120" s="39"/>
      <c r="F120" s="229" t="s">
        <v>226</v>
      </c>
      <c r="G120" s="39"/>
      <c r="H120" s="39"/>
      <c r="I120" s="143"/>
      <c r="J120" s="39"/>
      <c r="K120" s="39"/>
      <c r="L120" s="43"/>
      <c r="M120" s="230"/>
      <c r="N120" s="79"/>
      <c r="O120" s="79"/>
      <c r="P120" s="79"/>
      <c r="Q120" s="79"/>
      <c r="R120" s="79"/>
      <c r="S120" s="79"/>
      <c r="T120" s="80"/>
      <c r="AT120" s="17" t="s">
        <v>166</v>
      </c>
      <c r="AU120" s="17" t="s">
        <v>81</v>
      </c>
    </row>
    <row r="121" s="13" customFormat="1">
      <c r="B121" s="252"/>
      <c r="C121" s="253"/>
      <c r="D121" s="228" t="s">
        <v>177</v>
      </c>
      <c r="E121" s="254" t="s">
        <v>19</v>
      </c>
      <c r="F121" s="255" t="s">
        <v>354</v>
      </c>
      <c r="G121" s="253"/>
      <c r="H121" s="254" t="s">
        <v>19</v>
      </c>
      <c r="I121" s="256"/>
      <c r="J121" s="253"/>
      <c r="K121" s="253"/>
      <c r="L121" s="257"/>
      <c r="M121" s="258"/>
      <c r="N121" s="259"/>
      <c r="O121" s="259"/>
      <c r="P121" s="259"/>
      <c r="Q121" s="259"/>
      <c r="R121" s="259"/>
      <c r="S121" s="259"/>
      <c r="T121" s="260"/>
      <c r="AT121" s="261" t="s">
        <v>177</v>
      </c>
      <c r="AU121" s="261" t="s">
        <v>81</v>
      </c>
      <c r="AV121" s="13" t="s">
        <v>77</v>
      </c>
      <c r="AW121" s="13" t="s">
        <v>35</v>
      </c>
      <c r="AX121" s="13" t="s">
        <v>73</v>
      </c>
      <c r="AY121" s="261" t="s">
        <v>156</v>
      </c>
    </row>
    <row r="122" s="12" customFormat="1">
      <c r="B122" s="231"/>
      <c r="C122" s="232"/>
      <c r="D122" s="228" t="s">
        <v>177</v>
      </c>
      <c r="E122" s="233" t="s">
        <v>19</v>
      </c>
      <c r="F122" s="234" t="s">
        <v>438</v>
      </c>
      <c r="G122" s="232"/>
      <c r="H122" s="235">
        <v>4.9199999999999999</v>
      </c>
      <c r="I122" s="236"/>
      <c r="J122" s="232"/>
      <c r="K122" s="232"/>
      <c r="L122" s="237"/>
      <c r="M122" s="273"/>
      <c r="N122" s="274"/>
      <c r="O122" s="274"/>
      <c r="P122" s="274"/>
      <c r="Q122" s="274"/>
      <c r="R122" s="274"/>
      <c r="S122" s="274"/>
      <c r="T122" s="275"/>
      <c r="AT122" s="241" t="s">
        <v>177</v>
      </c>
      <c r="AU122" s="241" t="s">
        <v>81</v>
      </c>
      <c r="AV122" s="12" t="s">
        <v>81</v>
      </c>
      <c r="AW122" s="12" t="s">
        <v>35</v>
      </c>
      <c r="AX122" s="12" t="s">
        <v>77</v>
      </c>
      <c r="AY122" s="241" t="s">
        <v>156</v>
      </c>
    </row>
    <row r="123" s="1" customFormat="1" ht="6.96" customHeight="1">
      <c r="B123" s="57"/>
      <c r="C123" s="58"/>
      <c r="D123" s="58"/>
      <c r="E123" s="58"/>
      <c r="F123" s="58"/>
      <c r="G123" s="58"/>
      <c r="H123" s="58"/>
      <c r="I123" s="167"/>
      <c r="J123" s="58"/>
      <c r="K123" s="58"/>
      <c r="L123" s="43"/>
    </row>
  </sheetData>
  <sheetProtection sheet="1" autoFilter="0" formatColumns="0" formatRows="0" objects="1" scenarios="1" spinCount="100000" saltValue="HmAZOyn3kGp4ORfgRAiToeCNknCvhn0bFxKLMhuXVSC+ObC18zrq9NwQOatpx6Z9/iaict9/QDQVvE846XbOHw==" hashValue="3tcsmwxM9mWpl0LH3lGycu0sPiwJgCcZnlqzZt5plw3ZWf/oYJGbeI+fVRYgeeLI0mWTthO1GdMIYkjnJp57Gw==" algorithmName="SHA-512" password="CC35"/>
  <autoFilter ref="C92:K122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2019-05-22T08:35:04Z</dcterms:created>
  <dcterms:modified xsi:type="dcterms:W3CDTF">2019-05-22T08:35:15Z</dcterms:modified>
</cp:coreProperties>
</file>